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4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erverShare\HOA Miscellaneous\Fall Creek\Documents for Meetings\2023 Meetings\BRD MTG JUNE 27 2023\"/>
    </mc:Choice>
  </mc:AlternateContent>
  <xr:revisionPtr revIDLastSave="0" documentId="13_ncr:1_{7B87A550-DA84-4416-ABEF-7360C9C9A37E}" xr6:coauthVersionLast="47" xr6:coauthVersionMax="47" xr10:uidLastSave="{00000000-0000-0000-0000-000000000000}"/>
  <bookViews>
    <workbookView xWindow="6876" yWindow="984" windowWidth="11520" windowHeight="8964" activeTab="1" xr2:uid="{FD80FCD2-9495-43E1-BB6F-CAA3A23AD630}"/>
  </bookViews>
  <sheets>
    <sheet name="P &amp; L 6.30.2023" sheetId="1" r:id="rId1"/>
    <sheet name="Balance Sheet 6.30.23" sheetId="2" r:id="rId2"/>
    <sheet name="Acct Pay 6.30.2023" sheetId="4" r:id="rId3"/>
    <sheet name="Acct rec 6.30.23" sheetId="3" r:id="rId4"/>
  </sheets>
  <definedNames>
    <definedName name="_xlnm.Print_Titles" localSheetId="2">'Acct Pay 6.30.2023'!$A:$B,'Acct Pay 6.30.2023'!$1:$1</definedName>
    <definedName name="_xlnm.Print_Titles" localSheetId="3">'Acct rec 6.30.23'!$A:$B,'Acct rec 6.30.23'!$1:$1</definedName>
    <definedName name="_xlnm.Print_Titles" localSheetId="1">'Balance Sheet 6.30.23'!$A:$E,'Balance Sheet 6.30.23'!$1:$1</definedName>
    <definedName name="_xlnm.Print_Titles" localSheetId="0">'P &amp; L 6.30.2023'!$A:$F,'P &amp; L 6.30.2023'!$1:$2</definedName>
    <definedName name="QB_COLUMN_29" localSheetId="1" hidden="1">'Balance Sheet 6.30.23'!$F$1</definedName>
    <definedName name="QB_COLUMN_59200" localSheetId="0" hidden="1">'P &amp; L 6.30.2023'!$G$2</definedName>
    <definedName name="QB_COLUMN_63620" localSheetId="0" hidden="1">'P &amp; L 6.30.2023'!$K$2</definedName>
    <definedName name="QB_COLUMN_64430" localSheetId="0" hidden="1">'P &amp; L 6.30.2023'!$M$2</definedName>
    <definedName name="QB_COLUMN_76210" localSheetId="0" hidden="1">'P &amp; L 6.30.2023'!$I$2</definedName>
    <definedName name="QB_COLUMN_7721" localSheetId="2" hidden="1">'Acct Pay 6.30.2023'!$C$1</definedName>
    <definedName name="QB_COLUMN_7721" localSheetId="3" hidden="1">'Acct rec 6.30.23'!$C$1</definedName>
    <definedName name="QB_COLUMN_7722" localSheetId="2" hidden="1">'Acct Pay 6.30.2023'!$E$1</definedName>
    <definedName name="QB_COLUMN_7722" localSheetId="3" hidden="1">'Acct rec 6.30.23'!$E$1</definedName>
    <definedName name="QB_COLUMN_7723" localSheetId="2" hidden="1">'Acct Pay 6.30.2023'!$G$1</definedName>
    <definedName name="QB_COLUMN_7723" localSheetId="3" hidden="1">'Acct rec 6.30.23'!$G$1</definedName>
    <definedName name="QB_COLUMN_7724" localSheetId="2" hidden="1">'Acct Pay 6.30.2023'!$I$1</definedName>
    <definedName name="QB_COLUMN_7724" localSheetId="3" hidden="1">'Acct rec 6.30.23'!$I$1</definedName>
    <definedName name="QB_COLUMN_7725" localSheetId="2" hidden="1">'Acct Pay 6.30.2023'!$K$1</definedName>
    <definedName name="QB_COLUMN_7725" localSheetId="3" hidden="1">'Acct rec 6.30.23'!$K$1</definedName>
    <definedName name="QB_COLUMN_8030" localSheetId="2" hidden="1">'Acct Pay 6.30.2023'!$M$1</definedName>
    <definedName name="QB_COLUMN_8030" localSheetId="3" hidden="1">'Acct rec 6.30.23'!$M$1</definedName>
    <definedName name="QB_DATA_0" localSheetId="2" hidden="1">'Acct Pay 6.30.2023'!$2:$2</definedName>
    <definedName name="QB_DATA_0" localSheetId="3" hidden="1">'Acct rec 6.30.23'!$2:$2,'Acct rec 6.30.23'!$3:$3,'Acct rec 6.30.23'!$4:$4,'Acct rec 6.30.23'!$5:$5</definedName>
    <definedName name="QB_DATA_0" localSheetId="1" hidden="1">'Balance Sheet 6.30.23'!$5:$5,'Balance Sheet 6.30.23'!$6:$6,'Balance Sheet 6.30.23'!$7:$7,'Balance Sheet 6.30.23'!$10:$10,'Balance Sheet 6.30.23'!$18:$18,'Balance Sheet 6.30.23'!$21:$21,'Balance Sheet 6.30.23'!$26:$26,'Balance Sheet 6.30.23'!$27:$27,'Balance Sheet 6.30.23'!$28:$28,'Balance Sheet 6.30.23'!$29:$29</definedName>
    <definedName name="QB_DATA_0" localSheetId="0" hidden="1">'P &amp; L 6.30.2023'!$6:$6,'P &amp; L 6.30.2023'!$7:$7,'P &amp; L 6.30.2023'!$8:$8,'P &amp; L 6.30.2023'!$9:$9,'P &amp; L 6.30.2023'!$10:$10,'P &amp; L 6.30.2023'!$11:$11,'P &amp; L 6.30.2023'!$16:$16,'P &amp; L 6.30.2023'!$17:$17,'P &amp; L 6.30.2023'!$18:$18,'P &amp; L 6.30.2023'!$19:$19,'P &amp; L 6.30.2023'!$21:$21,'P &amp; L 6.30.2023'!$22:$22,'P &amp; L 6.30.2023'!$23:$23,'P &amp; L 6.30.2023'!$27:$27,'P &amp; L 6.30.2023'!$28:$28,'P &amp; L 6.30.2023'!$29:$29</definedName>
    <definedName name="QB_DATA_1" localSheetId="0" hidden="1">'P &amp; L 6.30.2023'!$30:$30,'P &amp; L 6.30.2023'!$33:$33,'P &amp; L 6.30.2023'!$36:$36,'P &amp; L 6.30.2023'!$37:$37,'P &amp; L 6.30.2023'!$40:$40,'P &amp; L 6.30.2023'!$43:$43,'P &amp; L 6.30.2023'!$46:$46,'P &amp; L 6.30.2023'!$47:$47,'P &amp; L 6.30.2023'!$50:$50,'P &amp; L 6.30.2023'!$51:$51,'P &amp; L 6.30.2023'!$52:$52,'P &amp; L 6.30.2023'!$53:$53,'P &amp; L 6.30.2023'!$54:$54,'P &amp; L 6.30.2023'!$55:$55,'P &amp; L 6.30.2023'!$61:$61</definedName>
    <definedName name="QB_FORMULA_0" localSheetId="2" hidden="1">'Acct Pay 6.30.2023'!$M$2,'Acct Pay 6.30.2023'!$C$3,'Acct Pay 6.30.2023'!$E$3,'Acct Pay 6.30.2023'!$G$3,'Acct Pay 6.30.2023'!$I$3,'Acct Pay 6.30.2023'!$K$3,'Acct Pay 6.30.2023'!$M$3</definedName>
    <definedName name="QB_FORMULA_0" localSheetId="3" hidden="1">'Acct rec 6.30.23'!$M$2,'Acct rec 6.30.23'!$M$3,'Acct rec 6.30.23'!$M$4,'Acct rec 6.30.23'!$M$5,'Acct rec 6.30.23'!$C$6,'Acct rec 6.30.23'!$E$6,'Acct rec 6.30.23'!$G$6,'Acct rec 6.30.23'!$I$6,'Acct rec 6.30.23'!$K$6,'Acct rec 6.30.23'!$M$6</definedName>
    <definedName name="QB_FORMULA_0" localSheetId="1" hidden="1">'Balance Sheet 6.30.23'!$F$8,'Balance Sheet 6.30.23'!$F$11,'Balance Sheet 6.30.23'!$F$12,'Balance Sheet 6.30.23'!$F$13,'Balance Sheet 6.30.23'!$F$19,'Balance Sheet 6.30.23'!$F$22,'Balance Sheet 6.30.23'!$F$23,'Balance Sheet 6.30.23'!$F$24,'Balance Sheet 6.30.23'!$F$30,'Balance Sheet 6.30.23'!$F$31</definedName>
    <definedName name="QB_FORMULA_0" localSheetId="0" hidden="1">'P &amp; L 6.30.2023'!$K$6,'P &amp; L 6.30.2023'!$M$6,'P &amp; L 6.30.2023'!$K$7,'P &amp; L 6.30.2023'!$M$7,'P &amp; L 6.30.2023'!$K$8,'P &amp; L 6.30.2023'!$M$8,'P &amp; L 6.30.2023'!$K$9,'P &amp; L 6.30.2023'!$M$9,'P &amp; L 6.30.2023'!$K$10,'P &amp; L 6.30.2023'!$M$10,'P &amp; L 6.30.2023'!$K$11,'P &amp; L 6.30.2023'!$M$11,'P &amp; L 6.30.2023'!$G$12,'P &amp; L 6.30.2023'!$I$12,'P &amp; L 6.30.2023'!$K$12,'P &amp; L 6.30.2023'!$M$12</definedName>
    <definedName name="QB_FORMULA_1" localSheetId="0" hidden="1">'P &amp; L 6.30.2023'!$G$13,'P &amp; L 6.30.2023'!$I$13,'P &amp; L 6.30.2023'!$K$13,'P &amp; L 6.30.2023'!$M$13,'P &amp; L 6.30.2023'!$K$16,'P &amp; L 6.30.2023'!$M$16,'P &amp; L 6.30.2023'!$K$17,'P &amp; L 6.30.2023'!$M$17,'P &amp; L 6.30.2023'!$K$18,'P &amp; L 6.30.2023'!$M$18,'P &amp; L 6.30.2023'!$K$19,'P &amp; L 6.30.2023'!$M$19,'P &amp; L 6.30.2023'!$K$21,'P &amp; L 6.30.2023'!$M$21,'P &amp; L 6.30.2023'!$K$22,'P &amp; L 6.30.2023'!$M$22</definedName>
    <definedName name="QB_FORMULA_2" localSheetId="0" hidden="1">'P &amp; L 6.30.2023'!$K$23,'P &amp; L 6.30.2023'!$M$23,'P &amp; L 6.30.2023'!$G$24,'P &amp; L 6.30.2023'!$I$24,'P &amp; L 6.30.2023'!$K$24,'P &amp; L 6.30.2023'!$M$24,'P &amp; L 6.30.2023'!$G$25,'P &amp; L 6.30.2023'!$I$25,'P &amp; L 6.30.2023'!$K$25,'P &amp; L 6.30.2023'!$M$25,'P &amp; L 6.30.2023'!$K$27,'P &amp; L 6.30.2023'!$M$27,'P &amp; L 6.30.2023'!$K$28,'P &amp; L 6.30.2023'!$M$28,'P &amp; L 6.30.2023'!$K$29,'P &amp; L 6.30.2023'!$M$29</definedName>
    <definedName name="QB_FORMULA_3" localSheetId="0" hidden="1">'P &amp; L 6.30.2023'!$K$30,'P &amp; L 6.30.2023'!$M$30,'P &amp; L 6.30.2023'!$G$31,'P &amp; L 6.30.2023'!$I$31,'P &amp; L 6.30.2023'!$K$31,'P &amp; L 6.30.2023'!$M$31,'P &amp; L 6.30.2023'!$K$33,'P &amp; L 6.30.2023'!$M$33,'P &amp; L 6.30.2023'!$G$34,'P &amp; L 6.30.2023'!$I$34,'P &amp; L 6.30.2023'!$K$34,'P &amp; L 6.30.2023'!$M$34,'P &amp; L 6.30.2023'!$K$36,'P &amp; L 6.30.2023'!$M$36,'P &amp; L 6.30.2023'!$K$37,'P &amp; L 6.30.2023'!$M$37</definedName>
    <definedName name="QB_FORMULA_4" localSheetId="0" hidden="1">'P &amp; L 6.30.2023'!$G$38,'P &amp; L 6.30.2023'!$I$38,'P &amp; L 6.30.2023'!$K$38,'P &amp; L 6.30.2023'!$M$38,'P &amp; L 6.30.2023'!$K$40,'P &amp; L 6.30.2023'!$M$40,'P &amp; L 6.30.2023'!$G$41,'P &amp; L 6.30.2023'!$I$41,'P &amp; L 6.30.2023'!$K$41,'P &amp; L 6.30.2023'!$M$41,'P &amp; L 6.30.2023'!$K$43,'P &amp; L 6.30.2023'!$M$43,'P &amp; L 6.30.2023'!$G$44,'P &amp; L 6.30.2023'!$I$44,'P &amp; L 6.30.2023'!$K$44,'P &amp; L 6.30.2023'!$M$44</definedName>
    <definedName name="QB_FORMULA_5" localSheetId="0" hidden="1">'P &amp; L 6.30.2023'!$K$46,'P &amp; L 6.30.2023'!$M$46,'P &amp; L 6.30.2023'!$K$47,'P &amp; L 6.30.2023'!$M$47,'P &amp; L 6.30.2023'!$G$48,'P &amp; L 6.30.2023'!$I$48,'P &amp; L 6.30.2023'!$K$48,'P &amp; L 6.30.2023'!$M$48,'P &amp; L 6.30.2023'!$K$50,'P &amp; L 6.30.2023'!$M$50,'P &amp; L 6.30.2023'!$K$51,'P &amp; L 6.30.2023'!$M$51,'P &amp; L 6.30.2023'!$K$52,'P &amp; L 6.30.2023'!$M$52,'P &amp; L 6.30.2023'!$K$53,'P &amp; L 6.30.2023'!$M$53</definedName>
    <definedName name="QB_FORMULA_6" localSheetId="0" hidden="1">'P &amp; L 6.30.2023'!$K$54,'P &amp; L 6.30.2023'!$M$54,'P &amp; L 6.30.2023'!$K$55,'P &amp; L 6.30.2023'!$M$55,'P &amp; L 6.30.2023'!$G$56,'P &amp; L 6.30.2023'!$I$56,'P &amp; L 6.30.2023'!$K$56,'P &amp; L 6.30.2023'!$M$56,'P &amp; L 6.30.2023'!$G$57,'P &amp; L 6.30.2023'!$I$57,'P &amp; L 6.30.2023'!$K$57,'P &amp; L 6.30.2023'!$M$57,'P &amp; L 6.30.2023'!$G$58,'P &amp; L 6.30.2023'!$I$58,'P &amp; L 6.30.2023'!$K$58,'P &amp; L 6.30.2023'!$M$58</definedName>
    <definedName name="QB_FORMULA_7" localSheetId="0" hidden="1">'P &amp; L 6.30.2023'!$K$61,'P &amp; L 6.30.2023'!$M$61,'P &amp; L 6.30.2023'!$G$62,'P &amp; L 6.30.2023'!$I$62,'P &amp; L 6.30.2023'!$K$62,'P &amp; L 6.30.2023'!$M$62,'P &amp; L 6.30.2023'!$G$63,'P &amp; L 6.30.2023'!$I$63,'P &amp; L 6.30.2023'!$K$63,'P &amp; L 6.30.2023'!$M$63,'P &amp; L 6.30.2023'!$G$64,'P &amp; L 6.30.2023'!$I$64,'P &amp; L 6.30.2023'!$K$64,'P &amp; L 6.30.2023'!$M$64</definedName>
    <definedName name="QB_ROW_1" localSheetId="1" hidden="1">'Balance Sheet 6.30.23'!$A$2</definedName>
    <definedName name="QB_ROW_100240" localSheetId="0" hidden="1">'P &amp; L 6.30.2023'!$E$51</definedName>
    <definedName name="QB_ROW_10031" localSheetId="1" hidden="1">'Balance Sheet 6.30.23'!$D$17</definedName>
    <definedName name="QB_ROW_1011" localSheetId="1" hidden="1">'Balance Sheet 6.30.23'!$B$3</definedName>
    <definedName name="QB_ROW_101240" localSheetId="0" hidden="1">'P &amp; L 6.30.2023'!$E$30</definedName>
    <definedName name="QB_ROW_102240" localSheetId="1" hidden="1">'Balance Sheet 6.30.23'!$E$21</definedName>
    <definedName name="QB_ROW_103210" localSheetId="3" hidden="1">'Acct rec 6.30.23'!$B$5</definedName>
    <definedName name="QB_ROW_103240" localSheetId="0" hidden="1">'P &amp; L 6.30.2023'!$E$43</definedName>
    <definedName name="QB_ROW_10331" localSheetId="1" hidden="1">'Balance Sheet 6.30.23'!$D$19</definedName>
    <definedName name="QB_ROW_104210" localSheetId="3" hidden="1">'Acct rec 6.30.23'!$B$3</definedName>
    <definedName name="QB_ROW_105040" localSheetId="0" hidden="1">'P &amp; L 6.30.2023'!$E$20</definedName>
    <definedName name="QB_ROW_105340" localSheetId="0" hidden="1">'P &amp; L 6.30.2023'!$E$24</definedName>
    <definedName name="QB_ROW_106210" localSheetId="3" hidden="1">'Acct rec 6.30.23'!$B$2</definedName>
    <definedName name="QB_ROW_11240" localSheetId="0" hidden="1">'P &amp; L 6.30.2023'!$E$18</definedName>
    <definedName name="QB_ROW_113240" localSheetId="0" hidden="1">'P &amp; L 6.30.2023'!$E$10</definedName>
    <definedName name="QB_ROW_114240" localSheetId="0" hidden="1">'P &amp; L 6.30.2023'!$E$28</definedName>
    <definedName name="QB_ROW_116230" localSheetId="1" hidden="1">'Balance Sheet 6.30.23'!$D$7</definedName>
    <definedName name="QB_ROW_117220" localSheetId="1" hidden="1">'Balance Sheet 6.30.23'!$C$27</definedName>
    <definedName name="QB_ROW_118240" localSheetId="0" hidden="1">'P &amp; L 6.30.2023'!$E$29</definedName>
    <definedName name="QB_ROW_12030" localSheetId="0" hidden="1">'P &amp; L 6.30.2023'!$D$35</definedName>
    <definedName name="QB_ROW_12031" localSheetId="1" hidden="1">'Balance Sheet 6.30.23'!$D$20</definedName>
    <definedName name="QB_ROW_12330" localSheetId="0" hidden="1">'P &amp; L 6.30.2023'!$D$38</definedName>
    <definedName name="QB_ROW_12331" localSheetId="1" hidden="1">'Balance Sheet 6.30.23'!$D$22</definedName>
    <definedName name="QB_ROW_1311" localSheetId="1" hidden="1">'Balance Sheet 6.30.23'!$B$12</definedName>
    <definedName name="QB_ROW_13240" localSheetId="0" hidden="1">'P &amp; L 6.30.2023'!$E$37</definedName>
    <definedName name="QB_ROW_14011" localSheetId="1" hidden="1">'Balance Sheet 6.30.23'!$B$25</definedName>
    <definedName name="QB_ROW_14240" localSheetId="0" hidden="1">'P &amp; L 6.30.2023'!$E$36</definedName>
    <definedName name="QB_ROW_14311" localSheetId="1" hidden="1">'Balance Sheet 6.30.23'!$B$30</definedName>
    <definedName name="QB_ROW_16250" localSheetId="0" hidden="1">'P &amp; L 6.30.2023'!$F$21</definedName>
    <definedName name="QB_ROW_17221" localSheetId="1" hidden="1">'Balance Sheet 6.30.23'!$C$29</definedName>
    <definedName name="QB_ROW_18240" localSheetId="0" hidden="1">'P &amp; L 6.30.2023'!$E$16</definedName>
    <definedName name="QB_ROW_18301" localSheetId="0" hidden="1">'P &amp; L 6.30.2023'!$A$64</definedName>
    <definedName name="QB_ROW_19011" localSheetId="0" hidden="1">'P &amp; L 6.30.2023'!$B$3</definedName>
    <definedName name="QB_ROW_19311" localSheetId="0" hidden="1">'P &amp; L 6.30.2023'!$B$58</definedName>
    <definedName name="QB_ROW_20021" localSheetId="0" hidden="1">'P &amp; L 6.30.2023'!$C$4</definedName>
    <definedName name="QB_ROW_2021" localSheetId="1" hidden="1">'Balance Sheet 6.30.23'!$C$4</definedName>
    <definedName name="QB_ROW_20321" localSheetId="0" hidden="1">'P &amp; L 6.30.2023'!$C$13</definedName>
    <definedName name="QB_ROW_21021" localSheetId="0" hidden="1">'P &amp; L 6.30.2023'!$C$14</definedName>
    <definedName name="QB_ROW_21321" localSheetId="0" hidden="1">'P &amp; L 6.30.2023'!$C$57</definedName>
    <definedName name="QB_ROW_22011" localSheetId="0" hidden="1">'P &amp; L 6.30.2023'!$B$59</definedName>
    <definedName name="QB_ROW_22311" localSheetId="0" hidden="1">'P &amp; L 6.30.2023'!$B$63</definedName>
    <definedName name="QB_ROW_23021" localSheetId="0" hidden="1">'P &amp; L 6.30.2023'!$C$60</definedName>
    <definedName name="QB_ROW_23030" localSheetId="0" hidden="1">'P &amp; L 6.30.2023'!$D$42</definedName>
    <definedName name="QB_ROW_2321" localSheetId="1" hidden="1">'Balance Sheet 6.30.23'!$C$8</definedName>
    <definedName name="QB_ROW_23321" localSheetId="0" hidden="1">'P &amp; L 6.30.2023'!$C$62</definedName>
    <definedName name="QB_ROW_23330" localSheetId="0" hidden="1">'P &amp; L 6.30.2023'!$D$44</definedName>
    <definedName name="QB_ROW_29220" localSheetId="1" hidden="1">'Balance Sheet 6.30.23'!$C$28</definedName>
    <definedName name="QB_ROW_301" localSheetId="1" hidden="1">'Balance Sheet 6.30.23'!$A$13</definedName>
    <definedName name="QB_ROW_3021" localSheetId="1" hidden="1">'Balance Sheet 6.30.23'!$C$9</definedName>
    <definedName name="QB_ROW_31230" localSheetId="0" hidden="1">'P &amp; L 6.30.2023'!$D$61</definedName>
    <definedName name="QB_ROW_31301" localSheetId="3" hidden="1">'Acct rec 6.30.23'!$A$6</definedName>
    <definedName name="QB_ROW_3210" localSheetId="3" hidden="1">'Acct rec 6.30.23'!$B$4</definedName>
    <definedName name="QB_ROW_32301" localSheetId="2" hidden="1">'Acct Pay 6.30.2023'!$A$3</definedName>
    <definedName name="QB_ROW_33030" localSheetId="0" hidden="1">'P &amp; L 6.30.2023'!$D$15</definedName>
    <definedName name="QB_ROW_3321" localSheetId="1" hidden="1">'Balance Sheet 6.30.23'!$C$11</definedName>
    <definedName name="QB_ROW_33330" localSheetId="0" hidden="1">'P &amp; L 6.30.2023'!$D$25</definedName>
    <definedName name="QB_ROW_34240" localSheetId="0" hidden="1">'P &amp; L 6.30.2023'!$E$17</definedName>
    <definedName name="QB_ROW_35240" localSheetId="0" hidden="1">'P &amp; L 6.30.2023'!$E$52</definedName>
    <definedName name="QB_ROW_36240" localSheetId="0" hidden="1">'P &amp; L 6.30.2023'!$E$47</definedName>
    <definedName name="QB_ROW_4220" localSheetId="1" hidden="1">'Balance Sheet 6.30.23'!$C$26</definedName>
    <definedName name="QB_ROW_45240" localSheetId="0" hidden="1">'P &amp; L 6.30.2023'!$E$50</definedName>
    <definedName name="QB_ROW_46250" localSheetId="0" hidden="1">'P &amp; L 6.30.2023'!$F$22</definedName>
    <definedName name="QB_ROW_47250" localSheetId="0" hidden="1">'P &amp; L 6.30.2023'!$F$23</definedName>
    <definedName name="QB_ROW_49340" localSheetId="0" hidden="1">'P &amp; L 6.30.2023'!$E$19</definedName>
    <definedName name="QB_ROW_50240" localSheetId="0" hidden="1">'P &amp; L 6.30.2023'!$E$55</definedName>
    <definedName name="QB_ROW_60030" localSheetId="0" hidden="1">'P &amp; L 6.30.2023'!$D$45</definedName>
    <definedName name="QB_ROW_60330" localSheetId="0" hidden="1">'P &amp; L 6.30.2023'!$D$48</definedName>
    <definedName name="QB_ROW_61240" localSheetId="0" hidden="1">'P &amp; L 6.30.2023'!$E$46</definedName>
    <definedName name="QB_ROW_62240" localSheetId="0" hidden="1">'P &amp; L 6.30.2023'!$E$54</definedName>
    <definedName name="QB_ROW_63240" localSheetId="0" hidden="1">'P &amp; L 6.30.2023'!$E$6</definedName>
    <definedName name="QB_ROW_64230" localSheetId="1" hidden="1">'Balance Sheet 6.30.23'!$D$10</definedName>
    <definedName name="QB_ROW_66240" localSheetId="1" hidden="1">'Balance Sheet 6.30.23'!$E$18</definedName>
    <definedName name="QB_ROW_68230" localSheetId="1" hidden="1">'Balance Sheet 6.30.23'!$D$5</definedName>
    <definedName name="QB_ROW_69210" localSheetId="2" hidden="1">'Acct Pay 6.30.2023'!$B$2</definedName>
    <definedName name="QB_ROW_7001" localSheetId="1" hidden="1">'Balance Sheet 6.30.23'!$A$14</definedName>
    <definedName name="QB_ROW_70030" localSheetId="0" hidden="1">'P &amp; L 6.30.2023'!$D$39</definedName>
    <definedName name="QB_ROW_70330" localSheetId="0" hidden="1">'P &amp; L 6.30.2023'!$D$41</definedName>
    <definedName name="QB_ROW_7301" localSheetId="1" hidden="1">'Balance Sheet 6.30.23'!$A$31</definedName>
    <definedName name="QB_ROW_73240" localSheetId="0" hidden="1">'P &amp; L 6.30.2023'!$E$40</definedName>
    <definedName name="QB_ROW_78240" localSheetId="0" hidden="1">'P &amp; L 6.30.2023'!$E$53</definedName>
    <definedName name="QB_ROW_79030" localSheetId="0" hidden="1">'P &amp; L 6.30.2023'!$D$26</definedName>
    <definedName name="QB_ROW_79330" localSheetId="0" hidden="1">'P &amp; L 6.30.2023'!$D$31</definedName>
    <definedName name="QB_ROW_8011" localSheetId="1" hidden="1">'Balance Sheet 6.30.23'!$B$15</definedName>
    <definedName name="QB_ROW_82240" localSheetId="0" hidden="1">'P &amp; L 6.30.2023'!$E$27</definedName>
    <definedName name="QB_ROW_8311" localSheetId="1" hidden="1">'Balance Sheet 6.30.23'!$B$24</definedName>
    <definedName name="QB_ROW_88230" localSheetId="1" hidden="1">'Balance Sheet 6.30.23'!$D$6</definedName>
    <definedName name="QB_ROW_89240" localSheetId="0" hidden="1">'P &amp; L 6.30.2023'!$E$9</definedName>
    <definedName name="QB_ROW_9021" localSheetId="1" hidden="1">'Balance Sheet 6.30.23'!$C$16</definedName>
    <definedName name="QB_ROW_90240" localSheetId="0" hidden="1">'P &amp; L 6.30.2023'!$E$7</definedName>
    <definedName name="QB_ROW_91240" localSheetId="0" hidden="1">'P &amp; L 6.30.2023'!$E$8</definedName>
    <definedName name="QB_ROW_93030" localSheetId="0" hidden="1">'P &amp; L 6.30.2023'!$D$49</definedName>
    <definedName name="QB_ROW_9321" localSheetId="1" hidden="1">'Balance Sheet 6.30.23'!$C$23</definedName>
    <definedName name="QB_ROW_93330" localSheetId="0" hidden="1">'P &amp; L 6.30.2023'!$D$56</definedName>
    <definedName name="QB_ROW_94030" localSheetId="0" hidden="1">'P &amp; L 6.30.2023'!$D$32</definedName>
    <definedName name="QB_ROW_94330" localSheetId="0" hidden="1">'P &amp; L 6.30.2023'!$D$34</definedName>
    <definedName name="QB_ROW_95240" localSheetId="0" hidden="1">'P &amp; L 6.30.2023'!$E$33</definedName>
    <definedName name="QB_ROW_96030" localSheetId="0" hidden="1">'P &amp; L 6.30.2023'!$D$5</definedName>
    <definedName name="QB_ROW_96330" localSheetId="0" hidden="1">'P &amp; L 6.30.2023'!$D$12</definedName>
    <definedName name="QB_ROW_97240" localSheetId="0" hidden="1">'P &amp; L 6.30.2023'!$E$11</definedName>
    <definedName name="QBCANSUPPORTUPDATE" localSheetId="2">TRUE</definedName>
    <definedName name="QBCANSUPPORTUPDATE" localSheetId="3">TRUE</definedName>
    <definedName name="QBCANSUPPORTUPDATE" localSheetId="1">TRUE</definedName>
    <definedName name="QBCANSUPPORTUPDATE" localSheetId="0">TRUE</definedName>
    <definedName name="QBCOMPANYFILENAME" localSheetId="2">"S:\ServerShare\QBFiles\Fall Creek Village Homeowners' Association.QBW"</definedName>
    <definedName name="QBCOMPANYFILENAME" localSheetId="3">"S:\ServerShare\QBFiles\Fall Creek Village Homeowners' Association.QBW"</definedName>
    <definedName name="QBCOMPANYFILENAME" localSheetId="1">"S:\ServerShare\QBFiles\Fall Creek Village Homeowners' Association.QBW"</definedName>
    <definedName name="QBCOMPANYFILENAME" localSheetId="0">"S:\ServerShare\QBFiles\Fall Creek Village Homeowners' Association.QBW"</definedName>
    <definedName name="QBENDDATE" localSheetId="2">20230630</definedName>
    <definedName name="QBENDDATE" localSheetId="3">20230619</definedName>
    <definedName name="QBENDDATE" localSheetId="1">20230630</definedName>
    <definedName name="QBENDDATE" localSheetId="0">20230630</definedName>
    <definedName name="QBHEADERSONSCREEN" localSheetId="2">FALSE</definedName>
    <definedName name="QBHEADERSONSCREEN" localSheetId="3">FALSE</definedName>
    <definedName name="QBHEADERSONSCREEN" localSheetId="1">FALSE</definedName>
    <definedName name="QBHEADERSONSCREEN" localSheetId="0">FALSE</definedName>
    <definedName name="QBMETADATASIZE" localSheetId="2">5934</definedName>
    <definedName name="QBMETADATASIZE" localSheetId="3">5934</definedName>
    <definedName name="QBMETADATASIZE" localSheetId="1">5924</definedName>
    <definedName name="QBMETADATASIZE" localSheetId="0">5924</definedName>
    <definedName name="QBPRESERVECOLOR" localSheetId="2">TRUE</definedName>
    <definedName name="QBPRESERVECOLOR" localSheetId="3">TRUE</definedName>
    <definedName name="QBPRESERVECOLOR" localSheetId="1">TRUE</definedName>
    <definedName name="QBPRESERVECOLOR" localSheetId="0">TRUE</definedName>
    <definedName name="QBPRESERVEFONT" localSheetId="2">TRUE</definedName>
    <definedName name="QBPRESERVEFONT" localSheetId="3">TRUE</definedName>
    <definedName name="QBPRESERVEFONT" localSheetId="1">TRUE</definedName>
    <definedName name="QBPRESERVEFONT" localSheetId="0">TRUE</definedName>
    <definedName name="QBPRESERVEROWHEIGHT" localSheetId="2">TRUE</definedName>
    <definedName name="QBPRESERVEROWHEIGHT" localSheetId="3">TRUE</definedName>
    <definedName name="QBPRESERVEROWHEIGHT" localSheetId="1">TRUE</definedName>
    <definedName name="QBPRESERVEROWHEIGHT" localSheetId="0">TRUE</definedName>
    <definedName name="QBPRESERVESPACE" localSheetId="2">TRUE</definedName>
    <definedName name="QBPRESERVESPACE" localSheetId="3">TRUE</definedName>
    <definedName name="QBPRESERVESPACE" localSheetId="1">TRUE</definedName>
    <definedName name="QBPRESERVESPACE" localSheetId="0">TRUE</definedName>
    <definedName name="QBREPORTCOLAXIS" localSheetId="2">37</definedName>
    <definedName name="QBREPORTCOLAXIS" localSheetId="3">35</definedName>
    <definedName name="QBREPORTCOLAXIS" localSheetId="1">0</definedName>
    <definedName name="QBREPORTCOLAXIS" localSheetId="0">8</definedName>
    <definedName name="QBREPORTCOMPANYID" localSheetId="2">"edbf97172fa1441fa04f3c5231da3b7e"</definedName>
    <definedName name="QBREPORTCOMPANYID" localSheetId="3">"edbf97172fa1441fa04f3c5231da3b7e"</definedName>
    <definedName name="QBREPORTCOMPANYID" localSheetId="1">"edbf97172fa1441fa04f3c5231da3b7e"</definedName>
    <definedName name="QBREPORTCOMPANYID" localSheetId="0">"edbf97172fa1441fa04f3c5231da3b7e"</definedName>
    <definedName name="QBREPORTCOMPARECOL_ANNUALBUDGET" localSheetId="2">FALSE</definedName>
    <definedName name="QBREPORTCOMPARECOL_ANNUALBUDGET" localSheetId="3">FALSE</definedName>
    <definedName name="QBREPORTCOMPARECOL_ANNUALBUDGET" localSheetId="1">FALSE</definedName>
    <definedName name="QBREPORTCOMPARECOL_ANNUALBUDGET" localSheetId="0">FALSE</definedName>
    <definedName name="QBREPORTCOMPARECOL_AVGCOGS" localSheetId="2">FALSE</definedName>
    <definedName name="QBREPORTCOMPARECOL_AVGCOGS" localSheetId="3">FALSE</definedName>
    <definedName name="QBREPORTCOMPARECOL_AVGCOGS" localSheetId="1">FALSE</definedName>
    <definedName name="QBREPORTCOMPARECOL_AVGCOGS" localSheetId="0">FALSE</definedName>
    <definedName name="QBREPORTCOMPARECOL_AVGPRICE" localSheetId="2">FALSE</definedName>
    <definedName name="QBREPORTCOMPARECOL_AVGPRICE" localSheetId="3">FALSE</definedName>
    <definedName name="QBREPORTCOMPARECOL_AVGPRICE" localSheetId="1">FALSE</definedName>
    <definedName name="QBREPORTCOMPARECOL_AVGPRICE" localSheetId="0">FALSE</definedName>
    <definedName name="QBREPORTCOMPARECOL_BUDDIFF" localSheetId="2">FALSE</definedName>
    <definedName name="QBREPORTCOMPARECOL_BUDDIFF" localSheetId="3">FALSE</definedName>
    <definedName name="QBREPORTCOMPARECOL_BUDDIFF" localSheetId="1">FALSE</definedName>
    <definedName name="QBREPORTCOMPARECOL_BUDDIFF" localSheetId="0">TRUE</definedName>
    <definedName name="QBREPORTCOMPARECOL_BUDGET" localSheetId="2">FALSE</definedName>
    <definedName name="QBREPORTCOMPARECOL_BUDGET" localSheetId="3">FALSE</definedName>
    <definedName name="QBREPORTCOMPARECOL_BUDGET" localSheetId="1">FALSE</definedName>
    <definedName name="QBREPORTCOMPARECOL_BUDGET" localSheetId="0">TRUE</definedName>
    <definedName name="QBREPORTCOMPARECOL_BUDPCT" localSheetId="2">FALSE</definedName>
    <definedName name="QBREPORTCOMPARECOL_BUDPCT" localSheetId="3">FALSE</definedName>
    <definedName name="QBREPORTCOMPARECOL_BUDPCT" localSheetId="1">FALSE</definedName>
    <definedName name="QBREPORTCOMPARECOL_BUDPCT" localSheetId="0">TRUE</definedName>
    <definedName name="QBREPORTCOMPARECOL_COGS" localSheetId="2">FALSE</definedName>
    <definedName name="QBREPORTCOMPARECOL_COGS" localSheetId="3">FALSE</definedName>
    <definedName name="QBREPORTCOMPARECOL_COGS" localSheetId="1">FALSE</definedName>
    <definedName name="QBREPORTCOMPARECOL_COGS" localSheetId="0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2">FALSE</definedName>
    <definedName name="QBREPORTCOMPARECOL_FORECAST" localSheetId="3">FALSE</definedName>
    <definedName name="QBREPORTCOMPARECOL_FORECAST" localSheetId="1">FALSE</definedName>
    <definedName name="QBREPORTCOMPARECOL_FORECAST" localSheetId="0">FALSE</definedName>
    <definedName name="QBREPORTCOMPARECOL_GROSSMARGIN" localSheetId="2">FALSE</definedName>
    <definedName name="QBREPORTCOMPARECOL_GROSSMARGIN" localSheetId="3">FALSE</definedName>
    <definedName name="QBREPORTCOMPARECOL_GROSSMARGIN" localSheetId="1">FALSE</definedName>
    <definedName name="QBREPORTCOMPARECOL_GROSSMARGIN" localSheetId="0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1">FALSE</definedName>
    <definedName name="QBREPORTCOMPARECOL_GROSSMARGINPCT" localSheetId="0">FALSE</definedName>
    <definedName name="QBREPORTCOMPARECOL_HOURS" localSheetId="2">FALSE</definedName>
    <definedName name="QBREPORTCOMPARECOL_HOURS" localSheetId="3">FALSE</definedName>
    <definedName name="QBREPORTCOMPARECOL_HOURS" localSheetId="1">FALSE</definedName>
    <definedName name="QBREPORTCOMPARECOL_HOURS" localSheetId="0">FALSE</definedName>
    <definedName name="QBREPORTCOMPARECOL_PCTCOL" localSheetId="2">FALSE</definedName>
    <definedName name="QBREPORTCOMPARECOL_PCTCOL" localSheetId="3">FALSE</definedName>
    <definedName name="QBREPORTCOMPARECOL_PCTCOL" localSheetId="1">FALSE</definedName>
    <definedName name="QBREPORTCOMPARECOL_PCTCOL" localSheetId="0">FALSE</definedName>
    <definedName name="QBREPORTCOMPARECOL_PCTEXPENSE" localSheetId="2">FALSE</definedName>
    <definedName name="QBREPORTCOMPARECOL_PCTEXPENSE" localSheetId="3">FALSE</definedName>
    <definedName name="QBREPORTCOMPARECOL_PCTEXPENSE" localSheetId="1">FALSE</definedName>
    <definedName name="QBREPORTCOMPARECOL_PCTEXPENSE" localSheetId="0">FALSE</definedName>
    <definedName name="QBREPORTCOMPARECOL_PCTINCOME" localSheetId="2">FALSE</definedName>
    <definedName name="QBREPORTCOMPARECOL_PCTINCOME" localSheetId="3">FALSE</definedName>
    <definedName name="QBREPORTCOMPARECOL_PCTINCOME" localSheetId="1">FALSE</definedName>
    <definedName name="QBREPORTCOMPARECOL_PCTINCOME" localSheetId="0">FALSE</definedName>
    <definedName name="QBREPORTCOMPARECOL_PCTOFSALES" localSheetId="2">FALSE</definedName>
    <definedName name="QBREPORTCOMPARECOL_PCTOFSALES" localSheetId="3">FALSE</definedName>
    <definedName name="QBREPORTCOMPARECOL_PCTOFSALES" localSheetId="1">FALSE</definedName>
    <definedName name="QBREPORTCOMPARECOL_PCTOFSALES" localSheetId="0">FALSE</definedName>
    <definedName name="QBREPORTCOMPARECOL_PCTROW" localSheetId="2">FALSE</definedName>
    <definedName name="QBREPORTCOMPARECOL_PCTROW" localSheetId="3">FALSE</definedName>
    <definedName name="QBREPORTCOMPARECOL_PCTROW" localSheetId="1">FALSE</definedName>
    <definedName name="QBREPORTCOMPARECOL_PCTROW" localSheetId="0">FALSE</definedName>
    <definedName name="QBREPORTCOMPARECOL_PPDIFF" localSheetId="2">FALSE</definedName>
    <definedName name="QBREPORTCOMPARECOL_PPDIFF" localSheetId="3">FALSE</definedName>
    <definedName name="QBREPORTCOMPARECOL_PPDIFF" localSheetId="1">FALSE</definedName>
    <definedName name="QBREPORTCOMPARECOL_PPDIFF" localSheetId="0">FALSE</definedName>
    <definedName name="QBREPORTCOMPARECOL_PPPCT" localSheetId="2">FALSE</definedName>
    <definedName name="QBREPORTCOMPARECOL_PPPCT" localSheetId="3">FALSE</definedName>
    <definedName name="QBREPORTCOMPARECOL_PPPCT" localSheetId="1">FALSE</definedName>
    <definedName name="QBREPORTCOMPARECOL_PPPCT" localSheetId="0">FALSE</definedName>
    <definedName name="QBREPORTCOMPARECOL_PREVPERIOD" localSheetId="2">FALSE</definedName>
    <definedName name="QBREPORTCOMPARECOL_PREVPERIOD" localSheetId="3">FALSE</definedName>
    <definedName name="QBREPORTCOMPARECOL_PREVPERIOD" localSheetId="1">FALSE</definedName>
    <definedName name="QBREPORTCOMPARECOL_PREVPERIOD" localSheetId="0">FALSE</definedName>
    <definedName name="QBREPORTCOMPARECOL_PREVYEAR" localSheetId="2">FALSE</definedName>
    <definedName name="QBREPORTCOMPARECOL_PREVYEAR" localSheetId="3">FALSE</definedName>
    <definedName name="QBREPORTCOMPARECOL_PREVYEAR" localSheetId="1">FALSE</definedName>
    <definedName name="QBREPORTCOMPARECOL_PREVYEAR" localSheetId="0">FALSE</definedName>
    <definedName name="QBREPORTCOMPARECOL_PYDIFF" localSheetId="2">FALSE</definedName>
    <definedName name="QBREPORTCOMPARECOL_PYDIFF" localSheetId="3">FALSE</definedName>
    <definedName name="QBREPORTCOMPARECOL_PYDIFF" localSheetId="1">FALSE</definedName>
    <definedName name="QBREPORTCOMPARECOL_PYDIFF" localSheetId="0">FALSE</definedName>
    <definedName name="QBREPORTCOMPARECOL_PYPCT" localSheetId="2">FALSE</definedName>
    <definedName name="QBREPORTCOMPARECOL_PYPCT" localSheetId="3">FALSE</definedName>
    <definedName name="QBREPORTCOMPARECOL_PYPCT" localSheetId="1">FALSE</definedName>
    <definedName name="QBREPORTCOMPARECOL_PYPCT" localSheetId="0">FALSE</definedName>
    <definedName name="QBREPORTCOMPARECOL_QTY" localSheetId="2">FALSE</definedName>
    <definedName name="QBREPORTCOMPARECOL_QTY" localSheetId="3">FALSE</definedName>
    <definedName name="QBREPORTCOMPARECOL_QTY" localSheetId="1">FALSE</definedName>
    <definedName name="QBREPORTCOMPARECOL_QTY" localSheetId="0">FALSE</definedName>
    <definedName name="QBREPORTCOMPARECOL_RATE" localSheetId="2">FALSE</definedName>
    <definedName name="QBREPORTCOMPARECOL_RATE" localSheetId="3">FALSE</definedName>
    <definedName name="QBREPORTCOMPARECOL_RATE" localSheetId="1">FALSE</definedName>
    <definedName name="QBREPORTCOMPARECOL_RATE" localSheetId="0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2">FALSE</definedName>
    <definedName name="QBREPORTCOMPARECOL_TRIPMILES" localSheetId="3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1">FALSE</definedName>
    <definedName name="QBREPORTCOMPARECOL_TRIPUNBILLEDMILES" localSheetId="0">FALSE</definedName>
    <definedName name="QBREPORTCOMPARECOL_YTD" localSheetId="2">FALSE</definedName>
    <definedName name="QBREPORTCOMPARECOL_YTD" localSheetId="3">FALSE</definedName>
    <definedName name="QBREPORTCOMPARECOL_YTD" localSheetId="1">FALSE</definedName>
    <definedName name="QBREPORTCOMPARECOL_YTD" localSheetId="0">FALSE</definedName>
    <definedName name="QBREPORTCOMPARECOL_YTDBUDGET" localSheetId="2">FALSE</definedName>
    <definedName name="QBREPORTCOMPARECOL_YTDBUDGET" localSheetId="3">FALSE</definedName>
    <definedName name="QBREPORTCOMPARECOL_YTDBUDGET" localSheetId="1">FALSE</definedName>
    <definedName name="QBREPORTCOMPARECOL_YTDBUDGET" localSheetId="0">FALSE</definedName>
    <definedName name="QBREPORTCOMPARECOL_YTDPCT" localSheetId="2">FALSE</definedName>
    <definedName name="QBREPORTCOMPARECOL_YTDPCT" localSheetId="3">FALSE</definedName>
    <definedName name="QBREPORTCOMPARECOL_YTDPCT" localSheetId="1">FALSE</definedName>
    <definedName name="QBREPORTCOMPARECOL_YTDPCT" localSheetId="0">FALSE</definedName>
    <definedName name="QBREPORTROWAXIS" localSheetId="2">15</definedName>
    <definedName name="QBREPORTROWAXIS" localSheetId="3">13</definedName>
    <definedName name="QBREPORTROWAXIS" localSheetId="1">9</definedName>
    <definedName name="QBREPORTROWAXIS" localSheetId="0">11</definedName>
    <definedName name="QBREPORTSUBCOLAXIS" localSheetId="2">0</definedName>
    <definedName name="QBREPORTSUBCOLAXIS" localSheetId="3">0</definedName>
    <definedName name="QBREPORTSUBCOLAXIS" localSheetId="1">0</definedName>
    <definedName name="QBREPORTSUBCOLAXIS" localSheetId="0">24</definedName>
    <definedName name="QBREPORTTYPE" localSheetId="2">15</definedName>
    <definedName name="QBREPORTTYPE" localSheetId="3">12</definedName>
    <definedName name="QBREPORTTYPE" localSheetId="1">5</definedName>
    <definedName name="QBREPORTTYPE" localSheetId="0">288</definedName>
    <definedName name="QBROWHEADERS" localSheetId="2">2</definedName>
    <definedName name="QBROWHEADERS" localSheetId="3">2</definedName>
    <definedName name="QBROWHEADERS" localSheetId="1">5</definedName>
    <definedName name="QBROWHEADERS" localSheetId="0">6</definedName>
    <definedName name="QBSTARTDATE" localSheetId="2">20230630</definedName>
    <definedName name="QBSTARTDATE" localSheetId="3">20230619</definedName>
    <definedName name="QBSTARTDATE" localSheetId="1">20230630</definedName>
    <definedName name="QBSTARTDATE" localSheetId="0">20230101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" i="4" l="1"/>
  <c r="K3" i="4"/>
  <c r="I3" i="4"/>
  <c r="G3" i="4"/>
  <c r="E3" i="4"/>
  <c r="C3" i="4"/>
  <c r="M2" i="4"/>
  <c r="M6" i="3"/>
  <c r="K6" i="3"/>
  <c r="I6" i="3"/>
  <c r="G6" i="3"/>
  <c r="E6" i="3"/>
  <c r="C6" i="3"/>
  <c r="M5" i="3"/>
  <c r="M4" i="3"/>
  <c r="M3" i="3"/>
  <c r="M2" i="3"/>
  <c r="F31" i="2"/>
  <c r="F30" i="2"/>
  <c r="F24" i="2"/>
  <c r="F23" i="2"/>
  <c r="F22" i="2"/>
  <c r="F19" i="2"/>
  <c r="F13" i="2"/>
  <c r="F12" i="2"/>
  <c r="F11" i="2"/>
  <c r="F8" i="2"/>
  <c r="M64" i="1"/>
  <c r="K64" i="1"/>
  <c r="I64" i="1"/>
  <c r="G64" i="1"/>
  <c r="M63" i="1"/>
  <c r="K63" i="1"/>
  <c r="I63" i="1"/>
  <c r="G63" i="1"/>
  <c r="M62" i="1"/>
  <c r="K62" i="1"/>
  <c r="I62" i="1"/>
  <c r="G62" i="1"/>
  <c r="M61" i="1"/>
  <c r="K61" i="1"/>
  <c r="M58" i="1"/>
  <c r="K58" i="1"/>
  <c r="I58" i="1"/>
  <c r="G58" i="1"/>
  <c r="M57" i="1"/>
  <c r="K57" i="1"/>
  <c r="I57" i="1"/>
  <c r="G57" i="1"/>
  <c r="M56" i="1"/>
  <c r="K56" i="1"/>
  <c r="I56" i="1"/>
  <c r="G56" i="1"/>
  <c r="M55" i="1"/>
  <c r="K55" i="1"/>
  <c r="M54" i="1"/>
  <c r="K54" i="1"/>
  <c r="M53" i="1"/>
  <c r="K53" i="1"/>
  <c r="M52" i="1"/>
  <c r="K52" i="1"/>
  <c r="M51" i="1"/>
  <c r="K51" i="1"/>
  <c r="M50" i="1"/>
  <c r="K50" i="1"/>
  <c r="M48" i="1"/>
  <c r="K48" i="1"/>
  <c r="I48" i="1"/>
  <c r="G48" i="1"/>
  <c r="M47" i="1"/>
  <c r="K47" i="1"/>
  <c r="M46" i="1"/>
  <c r="K46" i="1"/>
  <c r="M44" i="1"/>
  <c r="K44" i="1"/>
  <c r="I44" i="1"/>
  <c r="G44" i="1"/>
  <c r="M43" i="1"/>
  <c r="K43" i="1"/>
  <c r="M41" i="1"/>
  <c r="K41" i="1"/>
  <c r="I41" i="1"/>
  <c r="G41" i="1"/>
  <c r="M40" i="1"/>
  <c r="K40" i="1"/>
  <c r="M38" i="1"/>
  <c r="K38" i="1"/>
  <c r="I38" i="1"/>
  <c r="G38" i="1"/>
  <c r="M37" i="1"/>
  <c r="K37" i="1"/>
  <c r="M36" i="1"/>
  <c r="K36" i="1"/>
  <c r="M34" i="1"/>
  <c r="K34" i="1"/>
  <c r="I34" i="1"/>
  <c r="G34" i="1"/>
  <c r="M33" i="1"/>
  <c r="K33" i="1"/>
  <c r="M31" i="1"/>
  <c r="K31" i="1"/>
  <c r="I31" i="1"/>
  <c r="G31" i="1"/>
  <c r="M30" i="1"/>
  <c r="K30" i="1"/>
  <c r="M29" i="1"/>
  <c r="K29" i="1"/>
  <c r="M28" i="1"/>
  <c r="K28" i="1"/>
  <c r="M27" i="1"/>
  <c r="K27" i="1"/>
  <c r="M25" i="1"/>
  <c r="K25" i="1"/>
  <c r="I25" i="1"/>
  <c r="G25" i="1"/>
  <c r="M24" i="1"/>
  <c r="K24" i="1"/>
  <c r="I24" i="1"/>
  <c r="G24" i="1"/>
  <c r="M23" i="1"/>
  <c r="K23" i="1"/>
  <c r="M22" i="1"/>
  <c r="K22" i="1"/>
  <c r="M21" i="1"/>
  <c r="K21" i="1"/>
  <c r="M19" i="1"/>
  <c r="K19" i="1"/>
  <c r="M18" i="1"/>
  <c r="K18" i="1"/>
  <c r="M17" i="1"/>
  <c r="K17" i="1"/>
  <c r="M16" i="1"/>
  <c r="K16" i="1"/>
  <c r="M13" i="1"/>
  <c r="K13" i="1"/>
  <c r="I13" i="1"/>
  <c r="G13" i="1"/>
  <c r="M12" i="1"/>
  <c r="K12" i="1"/>
  <c r="I12" i="1"/>
  <c r="G12" i="1"/>
  <c r="M11" i="1"/>
  <c r="K11" i="1"/>
  <c r="M10" i="1"/>
  <c r="K10" i="1"/>
  <c r="M9" i="1"/>
  <c r="K9" i="1"/>
  <c r="M8" i="1"/>
  <c r="K8" i="1"/>
  <c r="M7" i="1"/>
  <c r="K7" i="1"/>
  <c r="M6" i="1"/>
  <c r="K6" i="1"/>
</calcChain>
</file>

<file path=xl/sharedStrings.xml><?xml version="1.0" encoding="utf-8"?>
<sst xmlns="http://schemas.openxmlformats.org/spreadsheetml/2006/main" count="118" uniqueCount="106">
  <si>
    <t>Jan - Jun 23</t>
  </si>
  <si>
    <t>Budget</t>
  </si>
  <si>
    <t>$ Over Budget</t>
  </si>
  <si>
    <t>% of Budget</t>
  </si>
  <si>
    <t>Ordinary Income/Expense</t>
  </si>
  <si>
    <t>Income</t>
  </si>
  <si>
    <t>Operating Income</t>
  </si>
  <si>
    <t>Assessment-Operating-GCE</t>
  </si>
  <si>
    <t>Assessment-Reserve-GCE</t>
  </si>
  <si>
    <t>Assessment-Reserve-W&amp;S</t>
  </si>
  <si>
    <t>Assessment-Residentail W&amp;S</t>
  </si>
  <si>
    <t>HOA-Reserve Septic System</t>
  </si>
  <si>
    <t>Intrest Income- Operating</t>
  </si>
  <si>
    <t>Total Operating Income</t>
  </si>
  <si>
    <t>Total Income</t>
  </si>
  <si>
    <t>Expense</t>
  </si>
  <si>
    <t>Admin Expenses</t>
  </si>
  <si>
    <t>Accounting/Tax Returns</t>
  </si>
  <si>
    <t>Bank Service Charges</t>
  </si>
  <si>
    <t>Filing Fees</t>
  </si>
  <si>
    <t>Legal Fees</t>
  </si>
  <si>
    <t>MANAGEMENT FEE</t>
  </si>
  <si>
    <t>Management Fees</t>
  </si>
  <si>
    <t>Misc - Website</t>
  </si>
  <si>
    <t>Postage,Copies, Delivery,etc</t>
  </si>
  <si>
    <t>Total MANAGEMENT FEE</t>
  </si>
  <si>
    <t>Total Admin Expenses</t>
  </si>
  <si>
    <t>Capital Reserve Expenses</t>
  </si>
  <si>
    <t>General Common Elements-Reserve</t>
  </si>
  <si>
    <t>New Septic system</t>
  </si>
  <si>
    <t>Reserve Int Exp</t>
  </si>
  <si>
    <t>Water &amp; Sewage System-Reserve</t>
  </si>
  <si>
    <t>Total Capital Reserve Expenses</t>
  </si>
  <si>
    <t>Easements &amp;Power Line Easements</t>
  </si>
  <si>
    <t>Miscellaneous/speed bumps/signs</t>
  </si>
  <si>
    <t>Total Easements &amp;Power Line Easements</t>
  </si>
  <si>
    <t>Insurance Expense</t>
  </si>
  <si>
    <t>D &amp; O Insurance</t>
  </si>
  <si>
    <t>General Liability</t>
  </si>
  <si>
    <t>Total Insurance Expense</t>
  </si>
  <si>
    <t>Septic System Expenses</t>
  </si>
  <si>
    <t>Landscaping</t>
  </si>
  <si>
    <t>Total Septic System Expenses</t>
  </si>
  <si>
    <t>Taxes</t>
  </si>
  <si>
    <t>County - Property Tax</t>
  </si>
  <si>
    <t>Total Taxes</t>
  </si>
  <si>
    <t>Utilities</t>
  </si>
  <si>
    <t>Electricity for pump</t>
  </si>
  <si>
    <t>Telephone</t>
  </si>
  <si>
    <t>Total Utilities</t>
  </si>
  <si>
    <t>Water/Sewage System Expenses</t>
  </si>
  <si>
    <t>Licenses and Permits</t>
  </si>
  <si>
    <t>Miscellaneous/UV lights</t>
  </si>
  <si>
    <t>Monthly samples/services render</t>
  </si>
  <si>
    <t>Pumping of septic system</t>
  </si>
  <si>
    <t>Water</t>
  </si>
  <si>
    <t>Water Attorney Fees</t>
  </si>
  <si>
    <t>Total Water/Sewage System Expenses</t>
  </si>
  <si>
    <t>Total Expense</t>
  </si>
  <si>
    <t>Net Ordinary Income</t>
  </si>
  <si>
    <t>Other Income/Expense</t>
  </si>
  <si>
    <t>Other Income</t>
  </si>
  <si>
    <t>Interest Income</t>
  </si>
  <si>
    <t>Total Other Income</t>
  </si>
  <si>
    <t>Net Other Income</t>
  </si>
  <si>
    <t>Net Income</t>
  </si>
  <si>
    <t>Jun 30, 23</t>
  </si>
  <si>
    <t>ASSETS</t>
  </si>
  <si>
    <t>Current Assets</t>
  </si>
  <si>
    <t>Checking/Savings</t>
  </si>
  <si>
    <t>American National Bank #7902635</t>
  </si>
  <si>
    <t>ANB - Reserve W &amp; S #2403</t>
  </si>
  <si>
    <t>Reserve- New Septic System #405</t>
  </si>
  <si>
    <t>Total Checking/Savings</t>
  </si>
  <si>
    <t>Accounts Receivable</t>
  </si>
  <si>
    <t>Total Accounts Receivable</t>
  </si>
  <si>
    <t>Total Current Assets</t>
  </si>
  <si>
    <t>TOTAL ASSETS</t>
  </si>
  <si>
    <t>LIABILITIES &amp; EQUITY</t>
  </si>
  <si>
    <t>Liabilities</t>
  </si>
  <si>
    <t>Current Liabilities</t>
  </si>
  <si>
    <t>Accounts Payable</t>
  </si>
  <si>
    <t>Total Accounts Payable</t>
  </si>
  <si>
    <t>Other Current Liabilities</t>
  </si>
  <si>
    <t>Credit-L. Black - Landscaping</t>
  </si>
  <si>
    <t>Total Other Current Liabilities</t>
  </si>
  <si>
    <t>Total Current Liabilities</t>
  </si>
  <si>
    <t>Total Liabilities</t>
  </si>
  <si>
    <t>Equity</t>
  </si>
  <si>
    <t>Capital Reserve Equity</t>
  </si>
  <si>
    <t>Reserve Equity for Septic Syste</t>
  </si>
  <si>
    <t>Retained Earnings</t>
  </si>
  <si>
    <t>Total Equity</t>
  </si>
  <si>
    <t>TOTAL LIABILITIES &amp; EQUITY</t>
  </si>
  <si>
    <t>Current</t>
  </si>
  <si>
    <t>1 - 30</t>
  </si>
  <si>
    <t>31 - 60</t>
  </si>
  <si>
    <t>61 - 90</t>
  </si>
  <si>
    <t>&gt; 90</t>
  </si>
  <si>
    <t>TOTAL</t>
  </si>
  <si>
    <t>Alston, Kyle - Lot 01</t>
  </si>
  <si>
    <t>Love Shack LLC - Lot 5</t>
  </si>
  <si>
    <t>Lynn Black - Lot 07</t>
  </si>
  <si>
    <t>The Prince Family - Lot 08</t>
  </si>
  <si>
    <t>Prepaid dues</t>
  </si>
  <si>
    <t>Century 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</si>
</sst>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.0#%;\-#,##0.0#%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4" xfId="0" applyNumberFormat="1" applyFont="1" applyBorder="1"/>
    <xf numFmtId="165" fontId="2" fillId="0" borderId="4" xfId="0" applyNumberFormat="1" applyFont="1" applyBorder="1"/>
    <xf numFmtId="164" fontId="2" fillId="0" borderId="3" xfId="0" applyNumberFormat="1" applyFont="1" applyBorder="1"/>
    <xf numFmtId="165" fontId="2" fillId="0" borderId="3" xfId="0" applyNumberFormat="1" applyFont="1" applyBorder="1"/>
    <xf numFmtId="164" fontId="2" fillId="0" borderId="5" xfId="0" applyNumberFormat="1" applyFont="1" applyBorder="1"/>
    <xf numFmtId="165" fontId="2" fillId="0" borderId="5" xfId="0" applyNumberFormat="1" applyFont="1" applyBorder="1"/>
    <xf numFmtId="164" fontId="1" fillId="0" borderId="6" xfId="0" applyNumberFormat="1" applyFont="1" applyBorder="1"/>
    <xf numFmtId="165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/>
    </xf>
    <xf numFmtId="164" fontId="2" fillId="0" borderId="7" xfId="0" applyNumberFormat="1" applyFont="1" applyBorder="1"/>
    <xf numFmtId="49" fontId="1" fillId="0" borderId="0" xfId="0" applyNumberFormat="1" applyFont="1" applyBorder="1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45720</xdr:colOff>
          <xdr:row>1</xdr:row>
          <xdr:rowOff>38100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56BE9A90-6C33-32F4-EFF8-EA461977D6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45720</xdr:colOff>
          <xdr:row>1</xdr:row>
          <xdr:rowOff>38100</xdr:rowOff>
        </xdr:to>
        <xdr:sp macro="" textlink="">
          <xdr:nvSpPr>
            <xdr:cNvPr id="7170" name="HEADER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ACBF1228-970C-CF4B-7D25-644B227BB3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708660</xdr:colOff>
          <xdr:row>1</xdr:row>
          <xdr:rowOff>38100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708660</xdr:colOff>
          <xdr:row>1</xdr:row>
          <xdr:rowOff>38100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2885B-A7BA-4024-AC62-C5CEF2F1FE04}">
  <sheetPr codeName="Sheet1"/>
  <dimension ref="A1:M65"/>
  <sheetViews>
    <sheetView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F4" sqref="F4"/>
    </sheetView>
  </sheetViews>
  <sheetFormatPr defaultRowHeight="14.4" x14ac:dyDescent="0.3"/>
  <cols>
    <col min="1" max="5" width="3" style="15" customWidth="1"/>
    <col min="6" max="6" width="26" style="15" customWidth="1"/>
    <col min="7" max="7" width="9.21875" bestFit="1" customWidth="1"/>
    <col min="8" max="8" width="2.33203125" customWidth="1"/>
    <col min="9" max="9" width="7.109375" bestFit="1" customWidth="1"/>
    <col min="10" max="10" width="2.33203125" customWidth="1"/>
    <col min="11" max="11" width="10.77734375" bestFit="1" customWidth="1"/>
    <col min="12" max="12" width="2.33203125" customWidth="1"/>
    <col min="13" max="13" width="9.109375" bestFit="1" customWidth="1"/>
  </cols>
  <sheetData>
    <row r="1" spans="1:13" ht="15" thickBot="1" x14ac:dyDescent="0.35">
      <c r="A1" s="1"/>
      <c r="B1" s="1"/>
      <c r="C1" s="1"/>
      <c r="D1" s="1"/>
      <c r="E1" s="1"/>
      <c r="F1" s="1"/>
      <c r="G1" s="3"/>
      <c r="H1" s="2"/>
      <c r="I1" s="3"/>
      <c r="J1" s="2"/>
      <c r="K1" s="3"/>
      <c r="L1" s="2"/>
      <c r="M1" s="3"/>
    </row>
    <row r="2" spans="1:13" s="19" customFormat="1" ht="15.6" thickTop="1" thickBot="1" x14ac:dyDescent="0.35">
      <c r="A2" s="16"/>
      <c r="B2" s="16"/>
      <c r="C2" s="16"/>
      <c r="D2" s="16"/>
      <c r="E2" s="16"/>
      <c r="F2" s="16"/>
      <c r="G2" s="17" t="s">
        <v>0</v>
      </c>
      <c r="H2" s="18"/>
      <c r="I2" s="17" t="s">
        <v>1</v>
      </c>
      <c r="J2" s="18"/>
      <c r="K2" s="17" t="s">
        <v>2</v>
      </c>
      <c r="L2" s="18"/>
      <c r="M2" s="17" t="s">
        <v>3</v>
      </c>
    </row>
    <row r="3" spans="1:13" ht="15" thickTop="1" x14ac:dyDescent="0.3">
      <c r="A3" s="1"/>
      <c r="B3" s="1" t="s">
        <v>4</v>
      </c>
      <c r="C3" s="1"/>
      <c r="D3" s="1"/>
      <c r="E3" s="1"/>
      <c r="F3" s="1"/>
      <c r="G3" s="4"/>
      <c r="H3" s="5"/>
      <c r="I3" s="4"/>
      <c r="J3" s="5"/>
      <c r="K3" s="4"/>
      <c r="L3" s="5"/>
      <c r="M3" s="6"/>
    </row>
    <row r="4" spans="1:13" x14ac:dyDescent="0.3">
      <c r="A4" s="1"/>
      <c r="B4" s="1"/>
      <c r="C4" s="1" t="s">
        <v>5</v>
      </c>
      <c r="D4" s="1"/>
      <c r="E4" s="1"/>
      <c r="F4" s="1"/>
      <c r="G4" s="4"/>
      <c r="H4" s="5"/>
      <c r="I4" s="4"/>
      <c r="J4" s="5"/>
      <c r="K4" s="4"/>
      <c r="L4" s="5"/>
      <c r="M4" s="6"/>
    </row>
    <row r="5" spans="1:13" x14ac:dyDescent="0.3">
      <c r="A5" s="1"/>
      <c r="B5" s="1"/>
      <c r="C5" s="1"/>
      <c r="D5" s="1" t="s">
        <v>6</v>
      </c>
      <c r="E5" s="1"/>
      <c r="F5" s="1"/>
      <c r="G5" s="4"/>
      <c r="H5" s="5"/>
      <c r="I5" s="4"/>
      <c r="J5" s="5"/>
      <c r="K5" s="4"/>
      <c r="L5" s="5"/>
      <c r="M5" s="6"/>
    </row>
    <row r="6" spans="1:13" x14ac:dyDescent="0.3">
      <c r="A6" s="1"/>
      <c r="B6" s="1"/>
      <c r="C6" s="1"/>
      <c r="D6" s="1"/>
      <c r="E6" s="1" t="s">
        <v>7</v>
      </c>
      <c r="F6" s="1"/>
      <c r="G6" s="4">
        <v>6256.8</v>
      </c>
      <c r="H6" s="5"/>
      <c r="I6" s="4">
        <v>6692.02</v>
      </c>
      <c r="J6" s="5"/>
      <c r="K6" s="4">
        <f t="shared" ref="K6:K13" si="0">ROUND((G6-I6),5)</f>
        <v>-435.22</v>
      </c>
      <c r="L6" s="5"/>
      <c r="M6" s="6">
        <f t="shared" ref="M6:M13" si="1">ROUND(IF(I6=0, IF(G6=0, 0, 1), G6/I6),5)</f>
        <v>0.93496000000000001</v>
      </c>
    </row>
    <row r="7" spans="1:13" x14ac:dyDescent="0.3">
      <c r="A7" s="1"/>
      <c r="B7" s="1"/>
      <c r="C7" s="1"/>
      <c r="D7" s="1"/>
      <c r="E7" s="1" t="s">
        <v>8</v>
      </c>
      <c r="F7" s="1"/>
      <c r="G7" s="4">
        <v>436.8</v>
      </c>
      <c r="H7" s="5"/>
      <c r="I7" s="4">
        <v>334.62</v>
      </c>
      <c r="J7" s="5"/>
      <c r="K7" s="4">
        <f t="shared" si="0"/>
        <v>102.18</v>
      </c>
      <c r="L7" s="5"/>
      <c r="M7" s="6">
        <f t="shared" si="1"/>
        <v>1.3053600000000001</v>
      </c>
    </row>
    <row r="8" spans="1:13" x14ac:dyDescent="0.3">
      <c r="A8" s="1"/>
      <c r="B8" s="1"/>
      <c r="C8" s="1"/>
      <c r="D8" s="1"/>
      <c r="E8" s="1" t="s">
        <v>9</v>
      </c>
      <c r="F8" s="1"/>
      <c r="G8" s="4">
        <v>385.7</v>
      </c>
      <c r="H8" s="5"/>
      <c r="I8" s="4">
        <v>395.82</v>
      </c>
      <c r="J8" s="5"/>
      <c r="K8" s="4">
        <f t="shared" si="0"/>
        <v>-10.119999999999999</v>
      </c>
      <c r="L8" s="5"/>
      <c r="M8" s="6">
        <f t="shared" si="1"/>
        <v>0.97443000000000002</v>
      </c>
    </row>
    <row r="9" spans="1:13" x14ac:dyDescent="0.3">
      <c r="A9" s="1"/>
      <c r="B9" s="1"/>
      <c r="C9" s="1"/>
      <c r="D9" s="1"/>
      <c r="E9" s="1" t="s">
        <v>10</v>
      </c>
      <c r="F9" s="1"/>
      <c r="G9" s="4">
        <v>7545.5</v>
      </c>
      <c r="H9" s="5"/>
      <c r="I9" s="4">
        <v>7917</v>
      </c>
      <c r="J9" s="5"/>
      <c r="K9" s="4">
        <f t="shared" si="0"/>
        <v>-371.5</v>
      </c>
      <c r="L9" s="5"/>
      <c r="M9" s="6">
        <f t="shared" si="1"/>
        <v>0.95308000000000004</v>
      </c>
    </row>
    <row r="10" spans="1:13" x14ac:dyDescent="0.3">
      <c r="A10" s="1"/>
      <c r="B10" s="1"/>
      <c r="C10" s="1"/>
      <c r="D10" s="1"/>
      <c r="E10" s="1" t="s">
        <v>11</v>
      </c>
      <c r="F10" s="1"/>
      <c r="G10" s="4">
        <v>5833.55</v>
      </c>
      <c r="H10" s="5"/>
      <c r="I10" s="4">
        <v>7000.02</v>
      </c>
      <c r="J10" s="5"/>
      <c r="K10" s="4">
        <f t="shared" si="0"/>
        <v>-1166.47</v>
      </c>
      <c r="L10" s="5"/>
      <c r="M10" s="6">
        <f t="shared" si="1"/>
        <v>0.83335999999999999</v>
      </c>
    </row>
    <row r="11" spans="1:13" ht="15" thickBot="1" x14ac:dyDescent="0.35">
      <c r="A11" s="1"/>
      <c r="B11" s="1"/>
      <c r="C11" s="1"/>
      <c r="D11" s="1"/>
      <c r="E11" s="1" t="s">
        <v>12</v>
      </c>
      <c r="F11" s="1"/>
      <c r="G11" s="4">
        <v>2.69</v>
      </c>
      <c r="H11" s="5"/>
      <c r="I11" s="4">
        <v>0</v>
      </c>
      <c r="J11" s="5"/>
      <c r="K11" s="4">
        <f t="shared" si="0"/>
        <v>2.69</v>
      </c>
      <c r="L11" s="5"/>
      <c r="M11" s="6">
        <f t="shared" si="1"/>
        <v>1</v>
      </c>
    </row>
    <row r="12" spans="1:13" ht="15" thickBot="1" x14ac:dyDescent="0.35">
      <c r="A12" s="1"/>
      <c r="B12" s="1"/>
      <c r="C12" s="1"/>
      <c r="D12" s="1" t="s">
        <v>13</v>
      </c>
      <c r="E12" s="1"/>
      <c r="F12" s="1"/>
      <c r="G12" s="7">
        <f>ROUND(SUM(G5:G11),5)</f>
        <v>20461.04</v>
      </c>
      <c r="H12" s="5"/>
      <c r="I12" s="7">
        <f>ROUND(SUM(I5:I11),5)</f>
        <v>22339.48</v>
      </c>
      <c r="J12" s="5"/>
      <c r="K12" s="7">
        <f t="shared" si="0"/>
        <v>-1878.44</v>
      </c>
      <c r="L12" s="5"/>
      <c r="M12" s="8">
        <f t="shared" si="1"/>
        <v>0.91591</v>
      </c>
    </row>
    <row r="13" spans="1:13" x14ac:dyDescent="0.3">
      <c r="A13" s="1"/>
      <c r="B13" s="1"/>
      <c r="C13" s="1" t="s">
        <v>14</v>
      </c>
      <c r="D13" s="1"/>
      <c r="E13" s="1"/>
      <c r="F13" s="1"/>
      <c r="G13" s="4">
        <f>ROUND(G4+G12,5)</f>
        <v>20461.04</v>
      </c>
      <c r="H13" s="5"/>
      <c r="I13" s="4">
        <f>ROUND(I4+I12,5)</f>
        <v>22339.48</v>
      </c>
      <c r="J13" s="5"/>
      <c r="K13" s="4">
        <f t="shared" si="0"/>
        <v>-1878.44</v>
      </c>
      <c r="L13" s="5"/>
      <c r="M13" s="6">
        <f t="shared" si="1"/>
        <v>0.91591</v>
      </c>
    </row>
    <row r="14" spans="1:13" x14ac:dyDescent="0.3">
      <c r="A14" s="1"/>
      <c r="B14" s="1"/>
      <c r="C14" s="1" t="s">
        <v>15</v>
      </c>
      <c r="D14" s="1"/>
      <c r="E14" s="1"/>
      <c r="F14" s="1"/>
      <c r="G14" s="4"/>
      <c r="H14" s="5"/>
      <c r="I14" s="4"/>
      <c r="J14" s="5"/>
      <c r="K14" s="4"/>
      <c r="L14" s="5"/>
      <c r="M14" s="6"/>
    </row>
    <row r="15" spans="1:13" x14ac:dyDescent="0.3">
      <c r="A15" s="1"/>
      <c r="B15" s="1"/>
      <c r="C15" s="1"/>
      <c r="D15" s="1" t="s">
        <v>16</v>
      </c>
      <c r="E15" s="1"/>
      <c r="F15" s="1"/>
      <c r="G15" s="4"/>
      <c r="H15" s="5"/>
      <c r="I15" s="4"/>
      <c r="J15" s="5"/>
      <c r="K15" s="4"/>
      <c r="L15" s="5"/>
      <c r="M15" s="6"/>
    </row>
    <row r="16" spans="1:13" x14ac:dyDescent="0.3">
      <c r="A16" s="1"/>
      <c r="B16" s="1"/>
      <c r="C16" s="1"/>
      <c r="D16" s="1"/>
      <c r="E16" s="1" t="s">
        <v>17</v>
      </c>
      <c r="F16" s="1"/>
      <c r="G16" s="4">
        <v>100</v>
      </c>
      <c r="H16" s="5"/>
      <c r="I16" s="4">
        <v>500</v>
      </c>
      <c r="J16" s="5"/>
      <c r="K16" s="4">
        <f>ROUND((G16-I16),5)</f>
        <v>-400</v>
      </c>
      <c r="L16" s="5"/>
      <c r="M16" s="6">
        <f>ROUND(IF(I16=0, IF(G16=0, 0, 1), G16/I16),5)</f>
        <v>0.2</v>
      </c>
    </row>
    <row r="17" spans="1:13" x14ac:dyDescent="0.3">
      <c r="A17" s="1"/>
      <c r="B17" s="1"/>
      <c r="C17" s="1"/>
      <c r="D17" s="1"/>
      <c r="E17" s="1" t="s">
        <v>18</v>
      </c>
      <c r="F17" s="1"/>
      <c r="G17" s="4">
        <v>25.01</v>
      </c>
      <c r="H17" s="5"/>
      <c r="I17" s="4">
        <v>30</v>
      </c>
      <c r="J17" s="5"/>
      <c r="K17" s="4">
        <f>ROUND((G17-I17),5)</f>
        <v>-4.99</v>
      </c>
      <c r="L17" s="5"/>
      <c r="M17" s="6">
        <f>ROUND(IF(I17=0, IF(G17=0, 0, 1), G17/I17),5)</f>
        <v>0.83367000000000002</v>
      </c>
    </row>
    <row r="18" spans="1:13" x14ac:dyDescent="0.3">
      <c r="A18" s="1"/>
      <c r="B18" s="1"/>
      <c r="C18" s="1"/>
      <c r="D18" s="1"/>
      <c r="E18" s="1" t="s">
        <v>19</v>
      </c>
      <c r="F18" s="1"/>
      <c r="G18" s="4">
        <v>40</v>
      </c>
      <c r="H18" s="5"/>
      <c r="I18" s="4">
        <v>60</v>
      </c>
      <c r="J18" s="5"/>
      <c r="K18" s="4">
        <f>ROUND((G18-I18),5)</f>
        <v>-20</v>
      </c>
      <c r="L18" s="5"/>
      <c r="M18" s="6">
        <f>ROUND(IF(I18=0, IF(G18=0, 0, 1), G18/I18),5)</f>
        <v>0.66666999999999998</v>
      </c>
    </row>
    <row r="19" spans="1:13" x14ac:dyDescent="0.3">
      <c r="A19" s="1"/>
      <c r="B19" s="1"/>
      <c r="C19" s="1"/>
      <c r="D19" s="1"/>
      <c r="E19" s="1" t="s">
        <v>20</v>
      </c>
      <c r="F19" s="1"/>
      <c r="G19" s="4">
        <v>3500</v>
      </c>
      <c r="H19" s="5"/>
      <c r="I19" s="4">
        <v>5000</v>
      </c>
      <c r="J19" s="5"/>
      <c r="K19" s="4">
        <f>ROUND((G19-I19),5)</f>
        <v>-1500</v>
      </c>
      <c r="L19" s="5"/>
      <c r="M19" s="6">
        <f>ROUND(IF(I19=0, IF(G19=0, 0, 1), G19/I19),5)</f>
        <v>0.7</v>
      </c>
    </row>
    <row r="20" spans="1:13" x14ac:dyDescent="0.3">
      <c r="A20" s="1"/>
      <c r="B20" s="1"/>
      <c r="C20" s="1"/>
      <c r="D20" s="1"/>
      <c r="E20" s="1" t="s">
        <v>21</v>
      </c>
      <c r="F20" s="1"/>
      <c r="G20" s="4"/>
      <c r="H20" s="5"/>
      <c r="I20" s="4"/>
      <c r="J20" s="5"/>
      <c r="K20" s="4"/>
      <c r="L20" s="5"/>
      <c r="M20" s="6"/>
    </row>
    <row r="21" spans="1:13" x14ac:dyDescent="0.3">
      <c r="A21" s="1"/>
      <c r="B21" s="1"/>
      <c r="C21" s="1"/>
      <c r="D21" s="1"/>
      <c r="E21" s="1"/>
      <c r="F21" s="1" t="s">
        <v>22</v>
      </c>
      <c r="G21" s="4">
        <v>2100</v>
      </c>
      <c r="H21" s="5"/>
      <c r="I21" s="4">
        <v>2100</v>
      </c>
      <c r="J21" s="5"/>
      <c r="K21" s="4">
        <f>ROUND((G21-I21),5)</f>
        <v>0</v>
      </c>
      <c r="L21" s="5"/>
      <c r="M21" s="6">
        <f>ROUND(IF(I21=0, IF(G21=0, 0, 1), G21/I21),5)</f>
        <v>1</v>
      </c>
    </row>
    <row r="22" spans="1:13" x14ac:dyDescent="0.3">
      <c r="A22" s="1"/>
      <c r="B22" s="1"/>
      <c r="C22" s="1"/>
      <c r="D22" s="1"/>
      <c r="E22" s="1"/>
      <c r="F22" s="1" t="s">
        <v>23</v>
      </c>
      <c r="G22" s="4">
        <v>0</v>
      </c>
      <c r="H22" s="5"/>
      <c r="I22" s="4">
        <v>50</v>
      </c>
      <c r="J22" s="5"/>
      <c r="K22" s="4">
        <f>ROUND((G22-I22),5)</f>
        <v>-50</v>
      </c>
      <c r="L22" s="5"/>
      <c r="M22" s="6">
        <f>ROUND(IF(I22=0, IF(G22=0, 0, 1), G22/I22),5)</f>
        <v>0</v>
      </c>
    </row>
    <row r="23" spans="1:13" ht="15" thickBot="1" x14ac:dyDescent="0.35">
      <c r="A23" s="1"/>
      <c r="B23" s="1"/>
      <c r="C23" s="1"/>
      <c r="D23" s="1"/>
      <c r="E23" s="1"/>
      <c r="F23" s="1" t="s">
        <v>24</v>
      </c>
      <c r="G23" s="4">
        <v>8.9600000000000009</v>
      </c>
      <c r="H23" s="5"/>
      <c r="I23" s="4">
        <v>50</v>
      </c>
      <c r="J23" s="5"/>
      <c r="K23" s="4">
        <f>ROUND((G23-I23),5)</f>
        <v>-41.04</v>
      </c>
      <c r="L23" s="5"/>
      <c r="M23" s="6">
        <f>ROUND(IF(I23=0, IF(G23=0, 0, 1), G23/I23),5)</f>
        <v>0.1792</v>
      </c>
    </row>
    <row r="24" spans="1:13" ht="15" thickBot="1" x14ac:dyDescent="0.35">
      <c r="A24" s="1"/>
      <c r="B24" s="1"/>
      <c r="C24" s="1"/>
      <c r="D24" s="1"/>
      <c r="E24" s="1" t="s">
        <v>25</v>
      </c>
      <c r="F24" s="1"/>
      <c r="G24" s="7">
        <f>ROUND(SUM(G20:G23),5)</f>
        <v>2108.96</v>
      </c>
      <c r="H24" s="5"/>
      <c r="I24" s="7">
        <f>ROUND(SUM(I20:I23),5)</f>
        <v>2200</v>
      </c>
      <c r="J24" s="5"/>
      <c r="K24" s="7">
        <f>ROUND((G24-I24),5)</f>
        <v>-91.04</v>
      </c>
      <c r="L24" s="5"/>
      <c r="M24" s="8">
        <f>ROUND(IF(I24=0, IF(G24=0, 0, 1), G24/I24),5)</f>
        <v>0.95862000000000003</v>
      </c>
    </row>
    <row r="25" spans="1:13" x14ac:dyDescent="0.3">
      <c r="A25" s="1"/>
      <c r="B25" s="1"/>
      <c r="C25" s="1"/>
      <c r="D25" s="1" t="s">
        <v>26</v>
      </c>
      <c r="E25" s="1"/>
      <c r="F25" s="1"/>
      <c r="G25" s="4">
        <f>ROUND(SUM(G15:G19)+G24,5)</f>
        <v>5773.97</v>
      </c>
      <c r="H25" s="5"/>
      <c r="I25" s="4">
        <f>ROUND(SUM(I15:I19)+I24,5)</f>
        <v>7790</v>
      </c>
      <c r="J25" s="5"/>
      <c r="K25" s="4">
        <f>ROUND((G25-I25),5)</f>
        <v>-2016.03</v>
      </c>
      <c r="L25" s="5"/>
      <c r="M25" s="6">
        <f>ROUND(IF(I25=0, IF(G25=0, 0, 1), G25/I25),5)</f>
        <v>0.74119999999999997</v>
      </c>
    </row>
    <row r="26" spans="1:13" x14ac:dyDescent="0.3">
      <c r="A26" s="1"/>
      <c r="B26" s="1"/>
      <c r="C26" s="1"/>
      <c r="D26" s="1" t="s">
        <v>27</v>
      </c>
      <c r="E26" s="1"/>
      <c r="F26" s="1"/>
      <c r="G26" s="4"/>
      <c r="H26" s="5"/>
      <c r="I26" s="4"/>
      <c r="J26" s="5"/>
      <c r="K26" s="4"/>
      <c r="L26" s="5"/>
      <c r="M26" s="6"/>
    </row>
    <row r="27" spans="1:13" x14ac:dyDescent="0.3">
      <c r="A27" s="1"/>
      <c r="B27" s="1"/>
      <c r="C27" s="1"/>
      <c r="D27" s="1"/>
      <c r="E27" s="1" t="s">
        <v>28</v>
      </c>
      <c r="F27" s="1"/>
      <c r="G27" s="4">
        <v>278.85000000000002</v>
      </c>
      <c r="H27" s="5"/>
      <c r="I27" s="4">
        <v>334.58</v>
      </c>
      <c r="J27" s="5"/>
      <c r="K27" s="4">
        <f>ROUND((G27-I27),5)</f>
        <v>-55.73</v>
      </c>
      <c r="L27" s="5"/>
      <c r="M27" s="6">
        <f>ROUND(IF(I27=0, IF(G27=0, 0, 1), G27/I27),5)</f>
        <v>0.83343</v>
      </c>
    </row>
    <row r="28" spans="1:13" x14ac:dyDescent="0.3">
      <c r="A28" s="1"/>
      <c r="B28" s="1"/>
      <c r="C28" s="1"/>
      <c r="D28" s="1"/>
      <c r="E28" s="1" t="s">
        <v>29</v>
      </c>
      <c r="F28" s="1"/>
      <c r="G28" s="4">
        <v>5833.35</v>
      </c>
      <c r="H28" s="5"/>
      <c r="I28" s="4">
        <v>6999.98</v>
      </c>
      <c r="J28" s="5"/>
      <c r="K28" s="4">
        <f>ROUND((G28-I28),5)</f>
        <v>-1166.6300000000001</v>
      </c>
      <c r="L28" s="5"/>
      <c r="M28" s="6">
        <f>ROUND(IF(I28=0, IF(G28=0, 0, 1), G28/I28),5)</f>
        <v>0.83333999999999997</v>
      </c>
    </row>
    <row r="29" spans="1:13" x14ac:dyDescent="0.3">
      <c r="A29" s="1"/>
      <c r="B29" s="1"/>
      <c r="C29" s="1"/>
      <c r="D29" s="1"/>
      <c r="E29" s="1" t="s">
        <v>30</v>
      </c>
      <c r="F29" s="1"/>
      <c r="G29" s="4">
        <v>0.92</v>
      </c>
      <c r="H29" s="5"/>
      <c r="I29" s="4">
        <v>0</v>
      </c>
      <c r="J29" s="5"/>
      <c r="K29" s="4">
        <f>ROUND((G29-I29),5)</f>
        <v>0.92</v>
      </c>
      <c r="L29" s="5"/>
      <c r="M29" s="6">
        <f>ROUND(IF(I29=0, IF(G29=0, 0, 1), G29/I29),5)</f>
        <v>1</v>
      </c>
    </row>
    <row r="30" spans="1:13" ht="15" thickBot="1" x14ac:dyDescent="0.35">
      <c r="A30" s="1"/>
      <c r="B30" s="1"/>
      <c r="C30" s="1"/>
      <c r="D30" s="1"/>
      <c r="E30" s="1" t="s">
        <v>31</v>
      </c>
      <c r="F30" s="1"/>
      <c r="G30" s="9">
        <v>329.9</v>
      </c>
      <c r="H30" s="5"/>
      <c r="I30" s="9">
        <v>395.82</v>
      </c>
      <c r="J30" s="5"/>
      <c r="K30" s="9">
        <f>ROUND((G30-I30),5)</f>
        <v>-65.92</v>
      </c>
      <c r="L30" s="5"/>
      <c r="M30" s="10">
        <f>ROUND(IF(I30=0, IF(G30=0, 0, 1), G30/I30),5)</f>
        <v>0.83345999999999998</v>
      </c>
    </row>
    <row r="31" spans="1:13" x14ac:dyDescent="0.3">
      <c r="A31" s="1"/>
      <c r="B31" s="1"/>
      <c r="C31" s="1"/>
      <c r="D31" s="1" t="s">
        <v>32</v>
      </c>
      <c r="E31" s="1"/>
      <c r="F31" s="1"/>
      <c r="G31" s="4">
        <f>ROUND(SUM(G26:G30),5)</f>
        <v>6443.02</v>
      </c>
      <c r="H31" s="5"/>
      <c r="I31" s="4">
        <f>ROUND(SUM(I26:I30),5)</f>
        <v>7730.38</v>
      </c>
      <c r="J31" s="5"/>
      <c r="K31" s="4">
        <f>ROUND((G31-I31),5)</f>
        <v>-1287.3599999999999</v>
      </c>
      <c r="L31" s="5"/>
      <c r="M31" s="6">
        <f>ROUND(IF(I31=0, IF(G31=0, 0, 1), G31/I31),5)</f>
        <v>0.83347000000000004</v>
      </c>
    </row>
    <row r="32" spans="1:13" x14ac:dyDescent="0.3">
      <c r="A32" s="1"/>
      <c r="B32" s="1"/>
      <c r="C32" s="1"/>
      <c r="D32" s="1" t="s">
        <v>33</v>
      </c>
      <c r="E32" s="1"/>
      <c r="F32" s="1"/>
      <c r="G32" s="4"/>
      <c r="H32" s="5"/>
      <c r="I32" s="4"/>
      <c r="J32" s="5"/>
      <c r="K32" s="4"/>
      <c r="L32" s="5"/>
      <c r="M32" s="6"/>
    </row>
    <row r="33" spans="1:13" ht="15" thickBot="1" x14ac:dyDescent="0.35">
      <c r="A33" s="1"/>
      <c r="B33" s="1"/>
      <c r="C33" s="1"/>
      <c r="D33" s="1"/>
      <c r="E33" s="1" t="s">
        <v>34</v>
      </c>
      <c r="F33" s="1"/>
      <c r="G33" s="9">
        <v>0</v>
      </c>
      <c r="H33" s="5"/>
      <c r="I33" s="9">
        <v>1200</v>
      </c>
      <c r="J33" s="5"/>
      <c r="K33" s="9">
        <f>ROUND((G33-I33),5)</f>
        <v>-1200</v>
      </c>
      <c r="L33" s="5"/>
      <c r="M33" s="10">
        <f>ROUND(IF(I33=0, IF(G33=0, 0, 1), G33/I33),5)</f>
        <v>0</v>
      </c>
    </row>
    <row r="34" spans="1:13" x14ac:dyDescent="0.3">
      <c r="A34" s="1"/>
      <c r="B34" s="1"/>
      <c r="C34" s="1"/>
      <c r="D34" s="1" t="s">
        <v>35</v>
      </c>
      <c r="E34" s="1"/>
      <c r="F34" s="1"/>
      <c r="G34" s="4">
        <f>ROUND(SUM(G32:G33),5)</f>
        <v>0</v>
      </c>
      <c r="H34" s="5"/>
      <c r="I34" s="4">
        <f>ROUND(SUM(I32:I33),5)</f>
        <v>1200</v>
      </c>
      <c r="J34" s="5"/>
      <c r="K34" s="4">
        <f>ROUND((G34-I34),5)</f>
        <v>-1200</v>
      </c>
      <c r="L34" s="5"/>
      <c r="M34" s="6">
        <f>ROUND(IF(I34=0, IF(G34=0, 0, 1), G34/I34),5)</f>
        <v>0</v>
      </c>
    </row>
    <row r="35" spans="1:13" x14ac:dyDescent="0.3">
      <c r="A35" s="1"/>
      <c r="B35" s="1"/>
      <c r="C35" s="1"/>
      <c r="D35" s="1" t="s">
        <v>36</v>
      </c>
      <c r="E35" s="1"/>
      <c r="F35" s="1"/>
      <c r="G35" s="4"/>
      <c r="H35" s="5"/>
      <c r="I35" s="4"/>
      <c r="J35" s="5"/>
      <c r="K35" s="4"/>
      <c r="L35" s="5"/>
      <c r="M35" s="6"/>
    </row>
    <row r="36" spans="1:13" x14ac:dyDescent="0.3">
      <c r="A36" s="1"/>
      <c r="B36" s="1"/>
      <c r="C36" s="1"/>
      <c r="D36" s="1"/>
      <c r="E36" s="1" t="s">
        <v>37</v>
      </c>
      <c r="F36" s="1"/>
      <c r="G36" s="4">
        <v>0</v>
      </c>
      <c r="H36" s="5"/>
      <c r="I36" s="4">
        <v>781</v>
      </c>
      <c r="J36" s="5"/>
      <c r="K36" s="4">
        <f>ROUND((G36-I36),5)</f>
        <v>-781</v>
      </c>
      <c r="L36" s="5"/>
      <c r="M36" s="6">
        <f>ROUND(IF(I36=0, IF(G36=0, 0, 1), G36/I36),5)</f>
        <v>0</v>
      </c>
    </row>
    <row r="37" spans="1:13" ht="15" thickBot="1" x14ac:dyDescent="0.35">
      <c r="A37" s="1"/>
      <c r="B37" s="1"/>
      <c r="C37" s="1"/>
      <c r="D37" s="1"/>
      <c r="E37" s="1" t="s">
        <v>38</v>
      </c>
      <c r="F37" s="1"/>
      <c r="G37" s="9">
        <v>0</v>
      </c>
      <c r="H37" s="5"/>
      <c r="I37" s="9">
        <v>818</v>
      </c>
      <c r="J37" s="5"/>
      <c r="K37" s="9">
        <f>ROUND((G37-I37),5)</f>
        <v>-818</v>
      </c>
      <c r="L37" s="5"/>
      <c r="M37" s="10">
        <f>ROUND(IF(I37=0, IF(G37=0, 0, 1), G37/I37),5)</f>
        <v>0</v>
      </c>
    </row>
    <row r="38" spans="1:13" x14ac:dyDescent="0.3">
      <c r="A38" s="1"/>
      <c r="B38" s="1"/>
      <c r="C38" s="1"/>
      <c r="D38" s="1" t="s">
        <v>39</v>
      </c>
      <c r="E38" s="1"/>
      <c r="F38" s="1"/>
      <c r="G38" s="4">
        <f>ROUND(SUM(G35:G37),5)</f>
        <v>0</v>
      </c>
      <c r="H38" s="5"/>
      <c r="I38" s="4">
        <f>ROUND(SUM(I35:I37),5)</f>
        <v>1599</v>
      </c>
      <c r="J38" s="5"/>
      <c r="K38" s="4">
        <f>ROUND((G38-I38),5)</f>
        <v>-1599</v>
      </c>
      <c r="L38" s="5"/>
      <c r="M38" s="6">
        <f>ROUND(IF(I38=0, IF(G38=0, 0, 1), G38/I38),5)</f>
        <v>0</v>
      </c>
    </row>
    <row r="39" spans="1:13" x14ac:dyDescent="0.3">
      <c r="A39" s="1"/>
      <c r="B39" s="1"/>
      <c r="C39" s="1"/>
      <c r="D39" s="1" t="s">
        <v>40</v>
      </c>
      <c r="E39" s="1"/>
      <c r="F39" s="1"/>
      <c r="G39" s="4"/>
      <c r="H39" s="5"/>
      <c r="I39" s="4"/>
      <c r="J39" s="5"/>
      <c r="K39" s="4"/>
      <c r="L39" s="5"/>
      <c r="M39" s="6"/>
    </row>
    <row r="40" spans="1:13" ht="15" thickBot="1" x14ac:dyDescent="0.35">
      <c r="A40" s="1"/>
      <c r="B40" s="1"/>
      <c r="C40" s="1"/>
      <c r="D40" s="1"/>
      <c r="E40" s="1" t="s">
        <v>41</v>
      </c>
      <c r="F40" s="1"/>
      <c r="G40" s="9">
        <v>0</v>
      </c>
      <c r="H40" s="5"/>
      <c r="I40" s="9">
        <v>600</v>
      </c>
      <c r="J40" s="5"/>
      <c r="K40" s="9">
        <f>ROUND((G40-I40),5)</f>
        <v>-600</v>
      </c>
      <c r="L40" s="5"/>
      <c r="M40" s="10">
        <f>ROUND(IF(I40=0, IF(G40=0, 0, 1), G40/I40),5)</f>
        <v>0</v>
      </c>
    </row>
    <row r="41" spans="1:13" x14ac:dyDescent="0.3">
      <c r="A41" s="1"/>
      <c r="B41" s="1"/>
      <c r="C41" s="1"/>
      <c r="D41" s="1" t="s">
        <v>42</v>
      </c>
      <c r="E41" s="1"/>
      <c r="F41" s="1"/>
      <c r="G41" s="4">
        <f>ROUND(SUM(G39:G40),5)</f>
        <v>0</v>
      </c>
      <c r="H41" s="5"/>
      <c r="I41" s="4">
        <f>ROUND(SUM(I39:I40),5)</f>
        <v>600</v>
      </c>
      <c r="J41" s="5"/>
      <c r="K41" s="4">
        <f>ROUND((G41-I41),5)</f>
        <v>-600</v>
      </c>
      <c r="L41" s="5"/>
      <c r="M41" s="6">
        <f>ROUND(IF(I41=0, IF(G41=0, 0, 1), G41/I41),5)</f>
        <v>0</v>
      </c>
    </row>
    <row r="42" spans="1:13" x14ac:dyDescent="0.3">
      <c r="A42" s="1"/>
      <c r="B42" s="1"/>
      <c r="C42" s="1"/>
      <c r="D42" s="1" t="s">
        <v>43</v>
      </c>
      <c r="E42" s="1"/>
      <c r="F42" s="1"/>
      <c r="G42" s="4"/>
      <c r="H42" s="5"/>
      <c r="I42" s="4"/>
      <c r="J42" s="5"/>
      <c r="K42" s="4"/>
      <c r="L42" s="5"/>
      <c r="M42" s="6"/>
    </row>
    <row r="43" spans="1:13" ht="15" thickBot="1" x14ac:dyDescent="0.35">
      <c r="A43" s="1"/>
      <c r="B43" s="1"/>
      <c r="C43" s="1"/>
      <c r="D43" s="1"/>
      <c r="E43" s="1" t="s">
        <v>44</v>
      </c>
      <c r="F43" s="1"/>
      <c r="G43" s="9">
        <v>11.26</v>
      </c>
      <c r="H43" s="5"/>
      <c r="I43" s="9">
        <v>15</v>
      </c>
      <c r="J43" s="5"/>
      <c r="K43" s="9">
        <f>ROUND((G43-I43),5)</f>
        <v>-3.74</v>
      </c>
      <c r="L43" s="5"/>
      <c r="M43" s="10">
        <f>ROUND(IF(I43=0, IF(G43=0, 0, 1), G43/I43),5)</f>
        <v>0.75066999999999995</v>
      </c>
    </row>
    <row r="44" spans="1:13" x14ac:dyDescent="0.3">
      <c r="A44" s="1"/>
      <c r="B44" s="1"/>
      <c r="C44" s="1"/>
      <c r="D44" s="1" t="s">
        <v>45</v>
      </c>
      <c r="E44" s="1"/>
      <c r="F44" s="1"/>
      <c r="G44" s="4">
        <f>ROUND(SUM(G42:G43),5)</f>
        <v>11.26</v>
      </c>
      <c r="H44" s="5"/>
      <c r="I44" s="4">
        <f>ROUND(SUM(I42:I43),5)</f>
        <v>15</v>
      </c>
      <c r="J44" s="5"/>
      <c r="K44" s="4">
        <f>ROUND((G44-I44),5)</f>
        <v>-3.74</v>
      </c>
      <c r="L44" s="5"/>
      <c r="M44" s="6">
        <f>ROUND(IF(I44=0, IF(G44=0, 0, 1), G44/I44),5)</f>
        <v>0.75066999999999995</v>
      </c>
    </row>
    <row r="45" spans="1:13" x14ac:dyDescent="0.3">
      <c r="A45" s="1"/>
      <c r="B45" s="1"/>
      <c r="C45" s="1"/>
      <c r="D45" s="1" t="s">
        <v>46</v>
      </c>
      <c r="E45" s="1"/>
      <c r="F45" s="1"/>
      <c r="G45" s="4"/>
      <c r="H45" s="5"/>
      <c r="I45" s="4"/>
      <c r="J45" s="5"/>
      <c r="K45" s="4"/>
      <c r="L45" s="5"/>
      <c r="M45" s="6"/>
    </row>
    <row r="46" spans="1:13" x14ac:dyDescent="0.3">
      <c r="A46" s="1"/>
      <c r="B46" s="1"/>
      <c r="C46" s="1"/>
      <c r="D46" s="1"/>
      <c r="E46" s="1" t="s">
        <v>47</v>
      </c>
      <c r="F46" s="1"/>
      <c r="G46" s="4">
        <v>494</v>
      </c>
      <c r="H46" s="5"/>
      <c r="I46" s="4">
        <v>670</v>
      </c>
      <c r="J46" s="5"/>
      <c r="K46" s="4">
        <f>ROUND((G46-I46),5)</f>
        <v>-176</v>
      </c>
      <c r="L46" s="5"/>
      <c r="M46" s="6">
        <f>ROUND(IF(I46=0, IF(G46=0, 0, 1), G46/I46),5)</f>
        <v>0.73731000000000002</v>
      </c>
    </row>
    <row r="47" spans="1:13" ht="15" thickBot="1" x14ac:dyDescent="0.35">
      <c r="A47" s="1"/>
      <c r="B47" s="1"/>
      <c r="C47" s="1"/>
      <c r="D47" s="1"/>
      <c r="E47" s="1" t="s">
        <v>48</v>
      </c>
      <c r="F47" s="1"/>
      <c r="G47" s="9">
        <v>475.35</v>
      </c>
      <c r="H47" s="5"/>
      <c r="I47" s="9">
        <v>456</v>
      </c>
      <c r="J47" s="5"/>
      <c r="K47" s="9">
        <f>ROUND((G47-I47),5)</f>
        <v>19.350000000000001</v>
      </c>
      <c r="L47" s="5"/>
      <c r="M47" s="10">
        <f>ROUND(IF(I47=0, IF(G47=0, 0, 1), G47/I47),5)</f>
        <v>1.04243</v>
      </c>
    </row>
    <row r="48" spans="1:13" x14ac:dyDescent="0.3">
      <c r="A48" s="1"/>
      <c r="B48" s="1"/>
      <c r="C48" s="1"/>
      <c r="D48" s="1" t="s">
        <v>49</v>
      </c>
      <c r="E48" s="1"/>
      <c r="F48" s="1"/>
      <c r="G48" s="4">
        <f>ROUND(SUM(G45:G47),5)</f>
        <v>969.35</v>
      </c>
      <c r="H48" s="5"/>
      <c r="I48" s="4">
        <f>ROUND(SUM(I45:I47),5)</f>
        <v>1126</v>
      </c>
      <c r="J48" s="5"/>
      <c r="K48" s="4">
        <f>ROUND((G48-I48),5)</f>
        <v>-156.65</v>
      </c>
      <c r="L48" s="5"/>
      <c r="M48" s="6">
        <f>ROUND(IF(I48=0, IF(G48=0, 0, 1), G48/I48),5)</f>
        <v>0.86087999999999998</v>
      </c>
    </row>
    <row r="49" spans="1:13" x14ac:dyDescent="0.3">
      <c r="A49" s="1"/>
      <c r="B49" s="1"/>
      <c r="C49" s="1"/>
      <c r="D49" s="1" t="s">
        <v>50</v>
      </c>
      <c r="E49" s="1"/>
      <c r="F49" s="1"/>
      <c r="G49" s="4"/>
      <c r="H49" s="5"/>
      <c r="I49" s="4"/>
      <c r="J49" s="5"/>
      <c r="K49" s="4"/>
      <c r="L49" s="5"/>
      <c r="M49" s="6"/>
    </row>
    <row r="50" spans="1:13" x14ac:dyDescent="0.3">
      <c r="A50" s="1"/>
      <c r="B50" s="1"/>
      <c r="C50" s="1"/>
      <c r="D50" s="1"/>
      <c r="E50" s="1" t="s">
        <v>51</v>
      </c>
      <c r="F50" s="1"/>
      <c r="G50" s="4">
        <v>0</v>
      </c>
      <c r="H50" s="5"/>
      <c r="I50" s="4">
        <v>555</v>
      </c>
      <c r="J50" s="5"/>
      <c r="K50" s="4">
        <f t="shared" ref="K50:K58" si="2">ROUND((G50-I50),5)</f>
        <v>-555</v>
      </c>
      <c r="L50" s="5"/>
      <c r="M50" s="6">
        <f t="shared" ref="M50:M58" si="3">ROUND(IF(I50=0, IF(G50=0, 0, 1), G50/I50),5)</f>
        <v>0</v>
      </c>
    </row>
    <row r="51" spans="1:13" x14ac:dyDescent="0.3">
      <c r="A51" s="1"/>
      <c r="B51" s="1"/>
      <c r="C51" s="1"/>
      <c r="D51" s="1"/>
      <c r="E51" s="1" t="s">
        <v>52</v>
      </c>
      <c r="F51" s="1"/>
      <c r="G51" s="4">
        <v>0</v>
      </c>
      <c r="H51" s="5"/>
      <c r="I51" s="4">
        <v>594</v>
      </c>
      <c r="J51" s="5"/>
      <c r="K51" s="4">
        <f t="shared" si="2"/>
        <v>-594</v>
      </c>
      <c r="L51" s="5"/>
      <c r="M51" s="6">
        <f t="shared" si="3"/>
        <v>0</v>
      </c>
    </row>
    <row r="52" spans="1:13" x14ac:dyDescent="0.3">
      <c r="A52" s="1"/>
      <c r="B52" s="1"/>
      <c r="C52" s="1"/>
      <c r="D52" s="1"/>
      <c r="E52" s="1" t="s">
        <v>53</v>
      </c>
      <c r="F52" s="1"/>
      <c r="G52" s="4">
        <v>1500</v>
      </c>
      <c r="H52" s="5"/>
      <c r="I52" s="4">
        <v>3508</v>
      </c>
      <c r="J52" s="5"/>
      <c r="K52" s="4">
        <f t="shared" si="2"/>
        <v>-2008</v>
      </c>
      <c r="L52" s="5"/>
      <c r="M52" s="6">
        <f t="shared" si="3"/>
        <v>0.42759000000000003</v>
      </c>
    </row>
    <row r="53" spans="1:13" x14ac:dyDescent="0.3">
      <c r="A53" s="1"/>
      <c r="B53" s="1"/>
      <c r="C53" s="1"/>
      <c r="D53" s="1"/>
      <c r="E53" s="1" t="s">
        <v>54</v>
      </c>
      <c r="F53" s="1"/>
      <c r="G53" s="4">
        <v>0</v>
      </c>
      <c r="H53" s="5"/>
      <c r="I53" s="4">
        <v>1200</v>
      </c>
      <c r="J53" s="5"/>
      <c r="K53" s="4">
        <f t="shared" si="2"/>
        <v>-1200</v>
      </c>
      <c r="L53" s="5"/>
      <c r="M53" s="6">
        <f t="shared" si="3"/>
        <v>0</v>
      </c>
    </row>
    <row r="54" spans="1:13" x14ac:dyDescent="0.3">
      <c r="A54" s="1"/>
      <c r="B54" s="1"/>
      <c r="C54" s="1"/>
      <c r="D54" s="1"/>
      <c r="E54" s="1" t="s">
        <v>55</v>
      </c>
      <c r="F54" s="1"/>
      <c r="G54" s="4">
        <v>3535.04</v>
      </c>
      <c r="H54" s="5"/>
      <c r="I54" s="4">
        <v>3560</v>
      </c>
      <c r="J54" s="5"/>
      <c r="K54" s="4">
        <f t="shared" si="2"/>
        <v>-24.96</v>
      </c>
      <c r="L54" s="5"/>
      <c r="M54" s="6">
        <f t="shared" si="3"/>
        <v>0.99299000000000004</v>
      </c>
    </row>
    <row r="55" spans="1:13" ht="15" thickBot="1" x14ac:dyDescent="0.35">
      <c r="A55" s="1"/>
      <c r="B55" s="1"/>
      <c r="C55" s="1"/>
      <c r="D55" s="1"/>
      <c r="E55" s="1" t="s">
        <v>56</v>
      </c>
      <c r="F55" s="1"/>
      <c r="G55" s="4">
        <v>0</v>
      </c>
      <c r="H55" s="5"/>
      <c r="I55" s="4">
        <v>1667</v>
      </c>
      <c r="J55" s="5"/>
      <c r="K55" s="4">
        <f t="shared" si="2"/>
        <v>-1667</v>
      </c>
      <c r="L55" s="5"/>
      <c r="M55" s="6">
        <f t="shared" si="3"/>
        <v>0</v>
      </c>
    </row>
    <row r="56" spans="1:13" ht="15" thickBot="1" x14ac:dyDescent="0.35">
      <c r="A56" s="1"/>
      <c r="B56" s="1"/>
      <c r="C56" s="1"/>
      <c r="D56" s="1" t="s">
        <v>57</v>
      </c>
      <c r="E56" s="1"/>
      <c r="F56" s="1"/>
      <c r="G56" s="11">
        <f>ROUND(SUM(G49:G55),5)</f>
        <v>5035.04</v>
      </c>
      <c r="H56" s="5"/>
      <c r="I56" s="11">
        <f>ROUND(SUM(I49:I55),5)</f>
        <v>11084</v>
      </c>
      <c r="J56" s="5"/>
      <c r="K56" s="11">
        <f t="shared" si="2"/>
        <v>-6048.96</v>
      </c>
      <c r="L56" s="5"/>
      <c r="M56" s="12">
        <f t="shared" si="3"/>
        <v>0.45426</v>
      </c>
    </row>
    <row r="57" spans="1:13" ht="15" thickBot="1" x14ac:dyDescent="0.35">
      <c r="A57" s="1"/>
      <c r="B57" s="1"/>
      <c r="C57" s="1" t="s">
        <v>58</v>
      </c>
      <c r="D57" s="1"/>
      <c r="E57" s="1"/>
      <c r="F57" s="1"/>
      <c r="G57" s="7">
        <f>ROUND(G14+G25+G31+G34+G38+G41+G44+G48+G56,5)</f>
        <v>18232.64</v>
      </c>
      <c r="H57" s="5"/>
      <c r="I57" s="7">
        <f>ROUND(I14+I25+I31+I34+I38+I41+I44+I48+I56,5)</f>
        <v>31144.38</v>
      </c>
      <c r="J57" s="5"/>
      <c r="K57" s="7">
        <f t="shared" si="2"/>
        <v>-12911.74</v>
      </c>
      <c r="L57" s="5"/>
      <c r="M57" s="8">
        <f t="shared" si="3"/>
        <v>0.58542000000000005</v>
      </c>
    </row>
    <row r="58" spans="1:13" x14ac:dyDescent="0.3">
      <c r="A58" s="1"/>
      <c r="B58" s="1" t="s">
        <v>59</v>
      </c>
      <c r="C58" s="1"/>
      <c r="D58" s="1"/>
      <c r="E58" s="1"/>
      <c r="F58" s="1"/>
      <c r="G58" s="4">
        <f>ROUND(G3+G13-G57,5)</f>
        <v>2228.4</v>
      </c>
      <c r="H58" s="5"/>
      <c r="I58" s="4">
        <f>ROUND(I3+I13-I57,5)</f>
        <v>-8804.9</v>
      </c>
      <c r="J58" s="5"/>
      <c r="K58" s="4">
        <f t="shared" si="2"/>
        <v>11033.3</v>
      </c>
      <c r="L58" s="5"/>
      <c r="M58" s="6">
        <f t="shared" si="3"/>
        <v>-0.25308999999999998</v>
      </c>
    </row>
    <row r="59" spans="1:13" x14ac:dyDescent="0.3">
      <c r="A59" s="1"/>
      <c r="B59" s="1" t="s">
        <v>60</v>
      </c>
      <c r="C59" s="1"/>
      <c r="D59" s="1"/>
      <c r="E59" s="1"/>
      <c r="F59" s="1"/>
      <c r="G59" s="4"/>
      <c r="H59" s="5"/>
      <c r="I59" s="4"/>
      <c r="J59" s="5"/>
      <c r="K59" s="4"/>
      <c r="L59" s="5"/>
      <c r="M59" s="6"/>
    </row>
    <row r="60" spans="1:13" x14ac:dyDescent="0.3">
      <c r="A60" s="1"/>
      <c r="B60" s="1"/>
      <c r="C60" s="1" t="s">
        <v>61</v>
      </c>
      <c r="D60" s="1"/>
      <c r="E60" s="1"/>
      <c r="F60" s="1"/>
      <c r="G60" s="4"/>
      <c r="H60" s="5"/>
      <c r="I60" s="4"/>
      <c r="J60" s="5"/>
      <c r="K60" s="4"/>
      <c r="L60" s="5"/>
      <c r="M60" s="6"/>
    </row>
    <row r="61" spans="1:13" ht="15" thickBot="1" x14ac:dyDescent="0.35">
      <c r="A61" s="1"/>
      <c r="B61" s="1"/>
      <c r="C61" s="1"/>
      <c r="D61" s="1" t="s">
        <v>62</v>
      </c>
      <c r="E61" s="1"/>
      <c r="F61" s="1"/>
      <c r="G61" s="4">
        <v>11.01</v>
      </c>
      <c r="H61" s="5"/>
      <c r="I61" s="4">
        <v>0</v>
      </c>
      <c r="J61" s="5"/>
      <c r="K61" s="4">
        <f>ROUND((G61-I61),5)</f>
        <v>11.01</v>
      </c>
      <c r="L61" s="5"/>
      <c r="M61" s="6">
        <f>ROUND(IF(I61=0, IF(G61=0, 0, 1), G61/I61),5)</f>
        <v>1</v>
      </c>
    </row>
    <row r="62" spans="1:13" ht="15" thickBot="1" x14ac:dyDescent="0.35">
      <c r="A62" s="1"/>
      <c r="B62" s="1"/>
      <c r="C62" s="1" t="s">
        <v>63</v>
      </c>
      <c r="D62" s="1"/>
      <c r="E62" s="1"/>
      <c r="F62" s="1"/>
      <c r="G62" s="11">
        <f>ROUND(SUM(G60:G61),5)</f>
        <v>11.01</v>
      </c>
      <c r="H62" s="5"/>
      <c r="I62" s="11">
        <f>ROUND(SUM(I60:I61),5)</f>
        <v>0</v>
      </c>
      <c r="J62" s="5"/>
      <c r="K62" s="11">
        <f>ROUND((G62-I62),5)</f>
        <v>11.01</v>
      </c>
      <c r="L62" s="5"/>
      <c r="M62" s="12">
        <f>ROUND(IF(I62=0, IF(G62=0, 0, 1), G62/I62),5)</f>
        <v>1</v>
      </c>
    </row>
    <row r="63" spans="1:13" ht="15" thickBot="1" x14ac:dyDescent="0.35">
      <c r="A63" s="1"/>
      <c r="B63" s="1" t="s">
        <v>64</v>
      </c>
      <c r="C63" s="1"/>
      <c r="D63" s="1"/>
      <c r="E63" s="1"/>
      <c r="F63" s="1"/>
      <c r="G63" s="11">
        <f>ROUND(G59+G62,5)</f>
        <v>11.01</v>
      </c>
      <c r="H63" s="5"/>
      <c r="I63" s="11">
        <f>ROUND(I59+I62,5)</f>
        <v>0</v>
      </c>
      <c r="J63" s="5"/>
      <c r="K63" s="11">
        <f>ROUND((G63-I63),5)</f>
        <v>11.01</v>
      </c>
      <c r="L63" s="5"/>
      <c r="M63" s="12">
        <f>ROUND(IF(I63=0, IF(G63=0, 0, 1), G63/I63),5)</f>
        <v>1</v>
      </c>
    </row>
    <row r="64" spans="1:13" s="15" customFormat="1" ht="10.8" thickBot="1" x14ac:dyDescent="0.25">
      <c r="A64" s="1" t="s">
        <v>65</v>
      </c>
      <c r="B64" s="1"/>
      <c r="C64" s="1"/>
      <c r="D64" s="1"/>
      <c r="E64" s="1"/>
      <c r="F64" s="1"/>
      <c r="G64" s="13">
        <f>ROUND(G58+G63,5)</f>
        <v>2239.41</v>
      </c>
      <c r="H64" s="1"/>
      <c r="I64" s="13">
        <f>ROUND(I58+I63,5)</f>
        <v>-8804.9</v>
      </c>
      <c r="J64" s="1"/>
      <c r="K64" s="13">
        <f>ROUND((G64-I64),5)</f>
        <v>11044.31</v>
      </c>
      <c r="L64" s="1"/>
      <c r="M64" s="14">
        <f>ROUND(IF(I64=0, IF(G64=0, 0, 1), G64/I64),5)</f>
        <v>-0.25434000000000001</v>
      </c>
    </row>
    <row r="65" ht="15" thickTop="1" x14ac:dyDescent="0.3"/>
  </sheetData>
  <pageMargins left="0.7" right="0.7" top="0.75" bottom="0.75" header="0.1" footer="0.3"/>
  <pageSetup orientation="portrait" r:id="rId1"/>
  <headerFooter>
    <oddHeader>&amp;L&amp;"Arial,Bold"&amp;8 Accrual Basis&amp;C&amp;"Arial,Bold"&amp;12 Fall Creek Village Homeowners' Association
&amp;"Arial,Bold"&amp;14 Profit &amp;&amp; Loss Budget vs. Actual
&amp;"Arial,Bold"&amp;10 January through June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074BE-0A17-4ECA-8936-F9B19BFE947F}">
  <sheetPr codeName="Sheet2"/>
  <dimension ref="A1:F32"/>
  <sheetViews>
    <sheetView tabSelected="1" workbookViewId="0">
      <pane xSplit="5" ySplit="1" topLeftCell="F7" activePane="bottomRight" state="frozenSplit"/>
      <selection pane="topRight" activeCell="F1" sqref="F1"/>
      <selection pane="bottomLeft" activeCell="A2" sqref="A2"/>
      <selection pane="bottomRight" activeCell="H11" sqref="H11"/>
    </sheetView>
  </sheetViews>
  <sheetFormatPr defaultRowHeight="14.4" x14ac:dyDescent="0.3"/>
  <cols>
    <col min="1" max="4" width="3" style="15" customWidth="1"/>
    <col min="5" max="5" width="22.6640625" style="15" customWidth="1"/>
    <col min="6" max="6" width="7.77734375" bestFit="1" customWidth="1"/>
  </cols>
  <sheetData>
    <row r="1" spans="1:6" s="19" customFormat="1" ht="15" thickBot="1" x14ac:dyDescent="0.35">
      <c r="A1" s="16"/>
      <c r="B1" s="16"/>
      <c r="C1" s="16"/>
      <c r="D1" s="16"/>
      <c r="E1" s="16"/>
      <c r="F1" s="20" t="s">
        <v>66</v>
      </c>
    </row>
    <row r="2" spans="1:6" ht="15" thickTop="1" x14ac:dyDescent="0.3">
      <c r="A2" s="1" t="s">
        <v>67</v>
      </c>
      <c r="B2" s="1"/>
      <c r="C2" s="1"/>
      <c r="D2" s="1"/>
      <c r="E2" s="1"/>
      <c r="F2" s="4"/>
    </row>
    <row r="3" spans="1:6" x14ac:dyDescent="0.3">
      <c r="A3" s="1"/>
      <c r="B3" s="1" t="s">
        <v>68</v>
      </c>
      <c r="C3" s="1"/>
      <c r="D3" s="1"/>
      <c r="E3" s="1"/>
      <c r="F3" s="4"/>
    </row>
    <row r="4" spans="1:6" x14ac:dyDescent="0.3">
      <c r="A4" s="1"/>
      <c r="B4" s="1"/>
      <c r="C4" s="1" t="s">
        <v>69</v>
      </c>
      <c r="D4" s="1"/>
      <c r="E4" s="1"/>
      <c r="F4" s="4"/>
    </row>
    <row r="5" spans="1:6" x14ac:dyDescent="0.3">
      <c r="A5" s="1"/>
      <c r="B5" s="1"/>
      <c r="C5" s="1"/>
      <c r="D5" s="1" t="s">
        <v>70</v>
      </c>
      <c r="E5" s="1"/>
      <c r="F5" s="4">
        <v>7223.58</v>
      </c>
    </row>
    <row r="6" spans="1:6" x14ac:dyDescent="0.3">
      <c r="A6" s="1"/>
      <c r="B6" s="1"/>
      <c r="C6" s="1"/>
      <c r="D6" s="1" t="s">
        <v>71</v>
      </c>
      <c r="E6" s="1"/>
      <c r="F6" s="4">
        <v>12585.44</v>
      </c>
    </row>
    <row r="7" spans="1:6" ht="15" thickBot="1" x14ac:dyDescent="0.35">
      <c r="A7" s="1"/>
      <c r="B7" s="1"/>
      <c r="C7" s="1"/>
      <c r="D7" s="1" t="s">
        <v>72</v>
      </c>
      <c r="E7" s="1"/>
      <c r="F7" s="9">
        <v>5836.26</v>
      </c>
    </row>
    <row r="8" spans="1:6" x14ac:dyDescent="0.3">
      <c r="A8" s="1"/>
      <c r="B8" s="1"/>
      <c r="C8" s="1" t="s">
        <v>73</v>
      </c>
      <c r="D8" s="1"/>
      <c r="E8" s="1"/>
      <c r="F8" s="4">
        <f>ROUND(SUM(F4:F7),5)</f>
        <v>25645.279999999999</v>
      </c>
    </row>
    <row r="9" spans="1:6" x14ac:dyDescent="0.3">
      <c r="A9" s="1"/>
      <c r="B9" s="1"/>
      <c r="C9" s="1" t="s">
        <v>74</v>
      </c>
      <c r="D9" s="1"/>
      <c r="E9" s="1"/>
      <c r="F9" s="4"/>
    </row>
    <row r="10" spans="1:6" ht="15" thickBot="1" x14ac:dyDescent="0.35">
      <c r="A10" s="1"/>
      <c r="B10" s="1"/>
      <c r="C10" s="1"/>
      <c r="D10" s="1" t="s">
        <v>74</v>
      </c>
      <c r="E10" s="1"/>
      <c r="F10" s="4">
        <v>-1164.06</v>
      </c>
    </row>
    <row r="11" spans="1:6" ht="15" thickBot="1" x14ac:dyDescent="0.35">
      <c r="A11" s="1"/>
      <c r="B11" s="1"/>
      <c r="C11" s="1" t="s">
        <v>75</v>
      </c>
      <c r="D11" s="1"/>
      <c r="E11" s="1"/>
      <c r="F11" s="11">
        <f>ROUND(SUM(F9:F10),5)</f>
        <v>-1164.06</v>
      </c>
    </row>
    <row r="12" spans="1:6" ht="15" thickBot="1" x14ac:dyDescent="0.35">
      <c r="A12" s="1"/>
      <c r="B12" s="1" t="s">
        <v>76</v>
      </c>
      <c r="C12" s="1"/>
      <c r="D12" s="1"/>
      <c r="E12" s="1"/>
      <c r="F12" s="11">
        <f>ROUND(F3+F8+F11,5)</f>
        <v>24481.22</v>
      </c>
    </row>
    <row r="13" spans="1:6" s="15" customFormat="1" ht="10.8" thickBot="1" x14ac:dyDescent="0.25">
      <c r="A13" s="1" t="s">
        <v>77</v>
      </c>
      <c r="B13" s="1"/>
      <c r="C13" s="1"/>
      <c r="D13" s="1"/>
      <c r="E13" s="1"/>
      <c r="F13" s="13">
        <f>ROUND(F2+F12,5)</f>
        <v>24481.22</v>
      </c>
    </row>
    <row r="14" spans="1:6" ht="15" thickTop="1" x14ac:dyDescent="0.3">
      <c r="A14" s="1" t="s">
        <v>78</v>
      </c>
      <c r="B14" s="1"/>
      <c r="C14" s="1"/>
      <c r="D14" s="1"/>
      <c r="E14" s="1"/>
      <c r="F14" s="4"/>
    </row>
    <row r="15" spans="1:6" x14ac:dyDescent="0.3">
      <c r="A15" s="1"/>
      <c r="B15" s="1" t="s">
        <v>79</v>
      </c>
      <c r="C15" s="1"/>
      <c r="D15" s="1"/>
      <c r="E15" s="1"/>
      <c r="F15" s="4"/>
    </row>
    <row r="16" spans="1:6" x14ac:dyDescent="0.3">
      <c r="A16" s="1"/>
      <c r="B16" s="1"/>
      <c r="C16" s="1" t="s">
        <v>80</v>
      </c>
      <c r="D16" s="1"/>
      <c r="E16" s="1"/>
      <c r="F16" s="4"/>
    </row>
    <row r="17" spans="1:6" x14ac:dyDescent="0.3">
      <c r="A17" s="1"/>
      <c r="B17" s="1"/>
      <c r="C17" s="1"/>
      <c r="D17" s="1" t="s">
        <v>81</v>
      </c>
      <c r="E17" s="1"/>
      <c r="F17" s="4"/>
    </row>
    <row r="18" spans="1:6" ht="15" thickBot="1" x14ac:dyDescent="0.35">
      <c r="A18" s="1"/>
      <c r="B18" s="1"/>
      <c r="C18" s="1"/>
      <c r="D18" s="1"/>
      <c r="E18" s="1" t="s">
        <v>81</v>
      </c>
      <c r="F18" s="9">
        <v>79.239999999999995</v>
      </c>
    </row>
    <row r="19" spans="1:6" x14ac:dyDescent="0.3">
      <c r="A19" s="1"/>
      <c r="B19" s="1"/>
      <c r="C19" s="1"/>
      <c r="D19" s="1" t="s">
        <v>82</v>
      </c>
      <c r="E19" s="1"/>
      <c r="F19" s="4">
        <f>ROUND(SUM(F17:F18),5)</f>
        <v>79.239999999999995</v>
      </c>
    </row>
    <row r="20" spans="1:6" x14ac:dyDescent="0.3">
      <c r="A20" s="1"/>
      <c r="B20" s="1"/>
      <c r="C20" s="1"/>
      <c r="D20" s="1" t="s">
        <v>83</v>
      </c>
      <c r="E20" s="1"/>
      <c r="F20" s="4"/>
    </row>
    <row r="21" spans="1:6" ht="15" thickBot="1" x14ac:dyDescent="0.35">
      <c r="A21" s="1"/>
      <c r="B21" s="1"/>
      <c r="C21" s="1"/>
      <c r="D21" s="1"/>
      <c r="E21" s="1" t="s">
        <v>84</v>
      </c>
      <c r="F21" s="4">
        <v>-246</v>
      </c>
    </row>
    <row r="22" spans="1:6" ht="15" thickBot="1" x14ac:dyDescent="0.35">
      <c r="A22" s="1"/>
      <c r="B22" s="1"/>
      <c r="C22" s="1"/>
      <c r="D22" s="1" t="s">
        <v>85</v>
      </c>
      <c r="E22" s="1"/>
      <c r="F22" s="11">
        <f>ROUND(SUM(F20:F21),5)</f>
        <v>-246</v>
      </c>
    </row>
    <row r="23" spans="1:6" ht="15" thickBot="1" x14ac:dyDescent="0.35">
      <c r="A23" s="1"/>
      <c r="B23" s="1"/>
      <c r="C23" s="1" t="s">
        <v>86</v>
      </c>
      <c r="D23" s="1"/>
      <c r="E23" s="1"/>
      <c r="F23" s="7">
        <f>ROUND(F16+F19+F22,5)</f>
        <v>-166.76</v>
      </c>
    </row>
    <row r="24" spans="1:6" x14ac:dyDescent="0.3">
      <c r="A24" s="1"/>
      <c r="B24" s="1" t="s">
        <v>87</v>
      </c>
      <c r="C24" s="1"/>
      <c r="D24" s="1"/>
      <c r="E24" s="1"/>
      <c r="F24" s="4">
        <f>ROUND(F15+F23,5)</f>
        <v>-166.76</v>
      </c>
    </row>
    <row r="25" spans="1:6" x14ac:dyDescent="0.3">
      <c r="A25" s="1"/>
      <c r="B25" s="1" t="s">
        <v>88</v>
      </c>
      <c r="C25" s="1"/>
      <c r="D25" s="1"/>
      <c r="E25" s="1"/>
      <c r="F25" s="4"/>
    </row>
    <row r="26" spans="1:6" x14ac:dyDescent="0.3">
      <c r="A26" s="1"/>
      <c r="B26" s="1"/>
      <c r="C26" s="1" t="s">
        <v>89</v>
      </c>
      <c r="D26" s="1"/>
      <c r="E26" s="1"/>
      <c r="F26" s="4">
        <v>12236.76</v>
      </c>
    </row>
    <row r="27" spans="1:6" x14ac:dyDescent="0.3">
      <c r="A27" s="1"/>
      <c r="B27" s="1"/>
      <c r="C27" s="1" t="s">
        <v>90</v>
      </c>
      <c r="D27" s="1"/>
      <c r="E27" s="1"/>
      <c r="F27" s="4">
        <v>5833.35</v>
      </c>
    </row>
    <row r="28" spans="1:6" x14ac:dyDescent="0.3">
      <c r="A28" s="1"/>
      <c r="B28" s="1"/>
      <c r="C28" s="1" t="s">
        <v>91</v>
      </c>
      <c r="D28" s="1"/>
      <c r="E28" s="1"/>
      <c r="F28" s="4">
        <v>4338.46</v>
      </c>
    </row>
    <row r="29" spans="1:6" ht="15" thickBot="1" x14ac:dyDescent="0.35">
      <c r="A29" s="1"/>
      <c r="B29" s="1"/>
      <c r="C29" s="1" t="s">
        <v>65</v>
      </c>
      <c r="D29" s="1"/>
      <c r="E29" s="1"/>
      <c r="F29" s="4">
        <v>2239.41</v>
      </c>
    </row>
    <row r="30" spans="1:6" ht="15" thickBot="1" x14ac:dyDescent="0.35">
      <c r="A30" s="1"/>
      <c r="B30" s="1" t="s">
        <v>92</v>
      </c>
      <c r="C30" s="1"/>
      <c r="D30" s="1"/>
      <c r="E30" s="1"/>
      <c r="F30" s="11">
        <f>ROUND(SUM(F25:F29),5)</f>
        <v>24647.98</v>
      </c>
    </row>
    <row r="31" spans="1:6" s="15" customFormat="1" ht="10.8" thickBot="1" x14ac:dyDescent="0.25">
      <c r="A31" s="1" t="s">
        <v>93</v>
      </c>
      <c r="B31" s="1"/>
      <c r="C31" s="1"/>
      <c r="D31" s="1"/>
      <c r="E31" s="1"/>
      <c r="F31" s="13">
        <f>ROUND(F14+F24+F30,5)</f>
        <v>24481.22</v>
      </c>
    </row>
    <row r="32" spans="1:6" ht="15" thickTop="1" x14ac:dyDescent="0.3"/>
  </sheetData>
  <pageMargins left="0.7" right="0.7" top="0.75" bottom="0.75" header="0.1" footer="0.3"/>
  <pageSetup orientation="portrait" r:id="rId1"/>
  <headerFooter>
    <oddHeader>&amp;L&amp;"Arial,Bold"&amp;8 Accrual Basis&amp;C&amp;"Arial,Bold"&amp;12 Fall Creek Village Homeowners' Association
&amp;"Arial,Bold"&amp;14 Balance Sheet
&amp;"Arial,Bold"&amp;10 As of June 30,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A3694-8976-4354-9AFF-562F807523B6}">
  <sheetPr codeName="Sheet4"/>
  <dimension ref="A1:M4"/>
  <sheetViews>
    <sheetView workbookViewId="0">
      <pane xSplit="2" ySplit="1" topLeftCell="C2" activePane="bottomRight" state="frozenSplit"/>
      <selection pane="topRight" activeCell="C1" sqref="C1"/>
      <selection pane="bottomLeft" activeCell="A2" sqref="A2"/>
      <selection pane="bottomRight" activeCell="M14" sqref="M14"/>
    </sheetView>
  </sheetViews>
  <sheetFormatPr defaultRowHeight="14.4" x14ac:dyDescent="0.3"/>
  <cols>
    <col min="1" max="1" width="3" style="23" customWidth="1"/>
    <col min="2" max="2" width="9.6640625" style="23" customWidth="1"/>
    <col min="3" max="3" width="6" style="24" bestFit="1" customWidth="1"/>
    <col min="4" max="4" width="2.33203125" style="24" customWidth="1"/>
    <col min="5" max="5" width="4.44140625" style="24" bestFit="1" customWidth="1"/>
    <col min="6" max="6" width="2.33203125" style="24" customWidth="1"/>
    <col min="7" max="7" width="5.21875" style="24" bestFit="1" customWidth="1"/>
    <col min="8" max="8" width="2.33203125" style="24" customWidth="1"/>
    <col min="9" max="9" width="5.21875" style="24" bestFit="1" customWidth="1"/>
    <col min="10" max="10" width="2.33203125" style="24" customWidth="1"/>
    <col min="11" max="11" width="3.6640625" style="24" bestFit="1" customWidth="1"/>
    <col min="12" max="12" width="2.33203125" style="24" customWidth="1"/>
    <col min="13" max="13" width="5.5546875" style="24" bestFit="1" customWidth="1"/>
  </cols>
  <sheetData>
    <row r="1" spans="1:13" s="19" customFormat="1" ht="15" thickBot="1" x14ac:dyDescent="0.35">
      <c r="A1" s="16"/>
      <c r="B1" s="16"/>
      <c r="C1" s="22" t="s">
        <v>94</v>
      </c>
      <c r="D1" s="18"/>
      <c r="E1" s="22" t="s">
        <v>95</v>
      </c>
      <c r="F1" s="18"/>
      <c r="G1" s="22" t="s">
        <v>96</v>
      </c>
      <c r="H1" s="18"/>
      <c r="I1" s="22" t="s">
        <v>97</v>
      </c>
      <c r="J1" s="18"/>
      <c r="K1" s="22" t="s">
        <v>98</v>
      </c>
      <c r="L1" s="18"/>
      <c r="M1" s="22" t="s">
        <v>99</v>
      </c>
    </row>
    <row r="2" spans="1:13" ht="15.6" thickTop="1" thickBot="1" x14ac:dyDescent="0.35">
      <c r="A2" s="1"/>
      <c r="B2" s="1" t="s">
        <v>105</v>
      </c>
      <c r="C2" s="21">
        <v>79.239999999999995</v>
      </c>
      <c r="D2" s="5"/>
      <c r="E2" s="21">
        <v>0</v>
      </c>
      <c r="F2" s="5"/>
      <c r="G2" s="21">
        <v>0</v>
      </c>
      <c r="H2" s="5"/>
      <c r="I2" s="21">
        <v>0</v>
      </c>
      <c r="J2" s="5"/>
      <c r="K2" s="21">
        <v>0</v>
      </c>
      <c r="L2" s="5"/>
      <c r="M2" s="21">
        <f>ROUND(SUM(C2:K2),5)</f>
        <v>79.239999999999995</v>
      </c>
    </row>
    <row r="3" spans="1:13" s="15" customFormat="1" ht="10.8" thickBot="1" x14ac:dyDescent="0.25">
      <c r="A3" s="1" t="s">
        <v>99</v>
      </c>
      <c r="B3" s="1"/>
      <c r="C3" s="13">
        <f>C2</f>
        <v>79.239999999999995</v>
      </c>
      <c r="D3" s="1"/>
      <c r="E3" s="13">
        <f>E2</f>
        <v>0</v>
      </c>
      <c r="F3" s="1"/>
      <c r="G3" s="13">
        <f>G2</f>
        <v>0</v>
      </c>
      <c r="H3" s="1"/>
      <c r="I3" s="13">
        <f>I2</f>
        <v>0</v>
      </c>
      <c r="J3" s="1"/>
      <c r="K3" s="13">
        <f>K2</f>
        <v>0</v>
      </c>
      <c r="L3" s="1"/>
      <c r="M3" s="13">
        <f>ROUND(SUM(C3:K3),5)</f>
        <v>79.239999999999995</v>
      </c>
    </row>
    <row r="4" spans="1:13" ht="15" thickTop="1" x14ac:dyDescent="0.3"/>
  </sheetData>
  <pageMargins left="0.7" right="0.7" top="0.75" bottom="0.75" header="0.1" footer="0.3"/>
  <pageSetup orientation="portrait" r:id="rId1"/>
  <headerFooter>
    <oddHeader>&amp;L&amp;"Arial,Bold"&amp;8 4:52 PM
&amp;"Arial,Bold"&amp;8 06/19/23
&amp;"Arial,Bold"&amp;8 &amp;C&amp;"Arial,Bold"&amp;12 Fall Creek Village Homeowners' Association
&amp;"Arial,Bold"&amp;14 A/P Aging Summary
&amp;"Arial,Bold"&amp;10 As of June 30,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717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45720</xdr:colOff>
                <xdr:row>1</xdr:row>
                <xdr:rowOff>38100</xdr:rowOff>
              </to>
            </anchor>
          </controlPr>
        </control>
      </mc:Choice>
      <mc:Fallback>
        <control shapeId="7170" r:id="rId4" name="HEADER"/>
      </mc:Fallback>
    </mc:AlternateContent>
    <mc:AlternateContent xmlns:mc="http://schemas.openxmlformats.org/markup-compatibility/2006">
      <mc:Choice Requires="x14">
        <control shapeId="716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45720</xdr:colOff>
                <xdr:row>1</xdr:row>
                <xdr:rowOff>38100</xdr:rowOff>
              </to>
            </anchor>
          </controlPr>
        </control>
      </mc:Choice>
      <mc:Fallback>
        <control shapeId="7169" r:id="rId6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3E480-52B8-4ECE-8674-882F71D504F4}">
  <sheetPr codeName="Sheet3"/>
  <dimension ref="A1:N7"/>
  <sheetViews>
    <sheetView workbookViewId="0">
      <pane xSplit="2" ySplit="1" topLeftCell="C2" activePane="bottomRight" state="frozenSplit"/>
      <selection pane="topRight" activeCell="C1" sqref="C1"/>
      <selection pane="bottomLeft" activeCell="A2" sqref="A2"/>
      <selection pane="bottomRight" activeCell="N2" sqref="N2"/>
    </sheetView>
  </sheetViews>
  <sheetFormatPr defaultRowHeight="14.4" x14ac:dyDescent="0.3"/>
  <cols>
    <col min="1" max="1" width="3" style="15" customWidth="1"/>
    <col min="2" max="2" width="19.44140625" style="15" customWidth="1"/>
    <col min="3" max="3" width="6" bestFit="1" customWidth="1"/>
    <col min="4" max="4" width="2.33203125" customWidth="1"/>
    <col min="5" max="5" width="5.5546875" bestFit="1" customWidth="1"/>
    <col min="6" max="6" width="2.33203125" customWidth="1"/>
    <col min="7" max="7" width="5.5546875" bestFit="1" customWidth="1"/>
    <col min="8" max="8" width="2.33203125" customWidth="1"/>
    <col min="9" max="9" width="5.21875" bestFit="1" customWidth="1"/>
    <col min="10" max="10" width="2.33203125" customWidth="1"/>
    <col min="11" max="11" width="3.6640625" bestFit="1" customWidth="1"/>
    <col min="12" max="12" width="2.33203125" customWidth="1"/>
    <col min="13" max="13" width="6.77734375" bestFit="1" customWidth="1"/>
  </cols>
  <sheetData>
    <row r="1" spans="1:14" s="19" customFormat="1" ht="15" thickBot="1" x14ac:dyDescent="0.35">
      <c r="A1" s="16"/>
      <c r="B1" s="16"/>
      <c r="C1" s="20" t="s">
        <v>94</v>
      </c>
      <c r="D1" s="18"/>
      <c r="E1" s="20" t="s">
        <v>95</v>
      </c>
      <c r="F1" s="18"/>
      <c r="G1" s="20" t="s">
        <v>96</v>
      </c>
      <c r="H1" s="18"/>
      <c r="I1" s="20" t="s">
        <v>97</v>
      </c>
      <c r="J1" s="18"/>
      <c r="K1" s="20" t="s">
        <v>98</v>
      </c>
      <c r="L1" s="18"/>
      <c r="M1" s="20" t="s">
        <v>99</v>
      </c>
    </row>
    <row r="2" spans="1:14" ht="15" thickTop="1" x14ac:dyDescent="0.3">
      <c r="A2" s="1"/>
      <c r="B2" s="1" t="s">
        <v>100</v>
      </c>
      <c r="C2" s="4">
        <v>0</v>
      </c>
      <c r="D2" s="5"/>
      <c r="E2" s="4">
        <v>0</v>
      </c>
      <c r="F2" s="5"/>
      <c r="G2" s="4">
        <v>-433.9</v>
      </c>
      <c r="H2" s="5"/>
      <c r="I2" s="4">
        <v>0</v>
      </c>
      <c r="J2" s="5"/>
      <c r="K2" s="4">
        <v>0</v>
      </c>
      <c r="L2" s="5"/>
      <c r="M2" s="4">
        <f>ROUND(SUM(C2:K2),5)</f>
        <v>-433.9</v>
      </c>
      <c r="N2" t="s">
        <v>104</v>
      </c>
    </row>
    <row r="3" spans="1:14" x14ac:dyDescent="0.3">
      <c r="A3" s="1"/>
      <c r="B3" s="1" t="s">
        <v>101</v>
      </c>
      <c r="C3" s="4">
        <v>0</v>
      </c>
      <c r="D3" s="5"/>
      <c r="E3" s="4">
        <v>-2.6</v>
      </c>
      <c r="F3" s="5"/>
      <c r="G3" s="4">
        <v>0</v>
      </c>
      <c r="H3" s="5"/>
      <c r="I3" s="4">
        <v>-0.55000000000000004</v>
      </c>
      <c r="J3" s="5"/>
      <c r="K3" s="4">
        <v>0</v>
      </c>
      <c r="L3" s="5"/>
      <c r="M3" s="4">
        <f>ROUND(SUM(C3:K3),5)</f>
        <v>-3.15</v>
      </c>
    </row>
    <row r="4" spans="1:14" x14ac:dyDescent="0.3">
      <c r="A4" s="1"/>
      <c r="B4" s="1" t="s">
        <v>102</v>
      </c>
      <c r="C4" s="4">
        <v>0</v>
      </c>
      <c r="D4" s="5"/>
      <c r="E4" s="4">
        <v>2.2999999999999998</v>
      </c>
      <c r="F4" s="5"/>
      <c r="G4" s="4">
        <v>0</v>
      </c>
      <c r="H4" s="5"/>
      <c r="I4" s="4">
        <v>0</v>
      </c>
      <c r="J4" s="5"/>
      <c r="K4" s="4">
        <v>0</v>
      </c>
      <c r="L4" s="5"/>
      <c r="M4" s="4">
        <f>ROUND(SUM(C4:K4),5)</f>
        <v>2.2999999999999998</v>
      </c>
    </row>
    <row r="5" spans="1:14" ht="15" thickBot="1" x14ac:dyDescent="0.35">
      <c r="A5" s="1"/>
      <c r="B5" s="1" t="s">
        <v>103</v>
      </c>
      <c r="C5" s="4">
        <v>0</v>
      </c>
      <c r="D5" s="5"/>
      <c r="E5" s="4">
        <v>-490.15</v>
      </c>
      <c r="F5" s="5"/>
      <c r="G5" s="4">
        <v>-239.16</v>
      </c>
      <c r="H5" s="5"/>
      <c r="I5" s="4">
        <v>0</v>
      </c>
      <c r="J5" s="5"/>
      <c r="K5" s="4">
        <v>0</v>
      </c>
      <c r="L5" s="5"/>
      <c r="M5" s="4">
        <f>ROUND(SUM(C5:K5),5)</f>
        <v>-729.31</v>
      </c>
      <c r="N5" t="s">
        <v>104</v>
      </c>
    </row>
    <row r="6" spans="1:14" s="15" customFormat="1" ht="10.8" thickBot="1" x14ac:dyDescent="0.25">
      <c r="A6" s="1" t="s">
        <v>99</v>
      </c>
      <c r="B6" s="1"/>
      <c r="C6" s="13">
        <f>ROUND(SUM(C2:C5),5)</f>
        <v>0</v>
      </c>
      <c r="D6" s="1"/>
      <c r="E6" s="13">
        <f>ROUND(SUM(E2:E5),5)</f>
        <v>-490.45</v>
      </c>
      <c r="F6" s="1"/>
      <c r="G6" s="13">
        <f>ROUND(SUM(G2:G5),5)</f>
        <v>-673.06</v>
      </c>
      <c r="H6" s="1"/>
      <c r="I6" s="13">
        <f>ROUND(SUM(I2:I5),5)</f>
        <v>-0.55000000000000004</v>
      </c>
      <c r="J6" s="1"/>
      <c r="K6" s="13">
        <f>ROUND(SUM(K2:K5),5)</f>
        <v>0</v>
      </c>
      <c r="L6" s="1"/>
      <c r="M6" s="13">
        <f>ROUND(SUM(C6:K6),5)</f>
        <v>-1164.06</v>
      </c>
    </row>
    <row r="7" spans="1:14" ht="15" thickTop="1" x14ac:dyDescent="0.3"/>
  </sheetData>
  <pageMargins left="0.7" right="0.7" top="0.75" bottom="0.75" header="0.1" footer="0.3"/>
  <pageSetup orientation="portrait" r:id="rId1"/>
  <headerFooter>
    <oddHeader>&amp;L&amp;"Arial,Bold"&amp;8 4:49 PM
&amp;"Arial,Bold"&amp;8 06/19/23
&amp;"Arial,Bold"&amp;8 &amp;C&amp;"Arial,Bold"&amp;12 Fall Creek Village Homeowners' Association
&amp;"Arial,Bold"&amp;14 A/R Aging Summary
&amp;"Arial,Bold"&amp;10 As of June 19,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7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708660</xdr:colOff>
                <xdr:row>1</xdr:row>
                <xdr:rowOff>38100</xdr:rowOff>
              </to>
            </anchor>
          </controlPr>
        </control>
      </mc:Choice>
      <mc:Fallback>
        <control shapeId="4097" r:id="rId4" name="FILTER"/>
      </mc:Fallback>
    </mc:AlternateContent>
    <mc:AlternateContent xmlns:mc="http://schemas.openxmlformats.org/markup-compatibility/2006">
      <mc:Choice Requires="x14">
        <control shapeId="4098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708660</xdr:colOff>
                <xdr:row>1</xdr:row>
                <xdr:rowOff>38100</xdr:rowOff>
              </to>
            </anchor>
          </controlPr>
        </control>
      </mc:Choice>
      <mc:Fallback>
        <control shapeId="4098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 &amp; L 6.30.2023</vt:lpstr>
      <vt:lpstr>Balance Sheet 6.30.23</vt:lpstr>
      <vt:lpstr>Acct Pay 6.30.2023</vt:lpstr>
      <vt:lpstr>Acct rec 6.30.23</vt:lpstr>
      <vt:lpstr>'Acct Pay 6.30.2023'!Print_Titles</vt:lpstr>
      <vt:lpstr>'Acct rec 6.30.23'!Print_Titles</vt:lpstr>
      <vt:lpstr>'Balance Sheet 6.30.23'!Print_Titles</vt:lpstr>
      <vt:lpstr>'P &amp; L 6.30.2023'!Print_Titles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</dc:creator>
  <cp:lastModifiedBy>Judi</cp:lastModifiedBy>
  <dcterms:created xsi:type="dcterms:W3CDTF">2023-06-19T22:43:19Z</dcterms:created>
  <dcterms:modified xsi:type="dcterms:W3CDTF">2023-06-19T22:53:23Z</dcterms:modified>
</cp:coreProperties>
</file>